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ining Division\Presentations\AAD\FY19\Account Receivable\Attachments\2019 Accts Recv Attachments\"/>
    </mc:Choice>
  </mc:AlternateContent>
  <bookViews>
    <workbookView xWindow="240" yWindow="135" windowWidth="1999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Sheet1!$A$1:$J$20</definedName>
  </definedNames>
  <calcPr calcId="171027"/>
</workbook>
</file>

<file path=xl/calcChain.xml><?xml version="1.0" encoding="utf-8"?>
<calcChain xmlns="http://schemas.openxmlformats.org/spreadsheetml/2006/main">
  <c r="A5" i="1" l="1"/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4" i="1"/>
  <c r="C4" i="1" l="1"/>
  <c r="B5" i="1"/>
  <c r="C5" i="1" s="1"/>
  <c r="D5" i="1"/>
  <c r="D6" i="1" l="1"/>
  <c r="D7" i="1" s="1"/>
  <c r="I7" i="1"/>
  <c r="D8" i="1"/>
  <c r="F4" i="1"/>
  <c r="B6" i="1" l="1"/>
  <c r="J4" i="1"/>
  <c r="F5" i="1" s="1"/>
  <c r="D9" i="1"/>
  <c r="G5" i="1" l="1"/>
  <c r="J5" i="1" s="1"/>
  <c r="F6" i="1" s="1"/>
  <c r="G6" i="1" s="1"/>
  <c r="J6" i="1" s="1"/>
  <c r="C6" i="1"/>
  <c r="B7" i="1"/>
  <c r="C7" i="1" s="1"/>
  <c r="D10" i="1"/>
  <c r="B8" i="1" l="1"/>
  <c r="C8" i="1" s="1"/>
  <c r="F7" i="1"/>
  <c r="D11" i="1"/>
  <c r="B9" i="1" l="1"/>
  <c r="C9" i="1" s="1"/>
  <c r="G7" i="1"/>
  <c r="D12" i="1"/>
  <c r="B10" i="1" l="1"/>
  <c r="C10" i="1" s="1"/>
  <c r="D13" i="1"/>
  <c r="B11" i="1" l="1"/>
  <c r="C11" i="1" s="1"/>
  <c r="D14" i="1"/>
  <c r="B12" i="1" l="1"/>
  <c r="C12" i="1" s="1"/>
  <c r="D15" i="1"/>
  <c r="B13" i="1" l="1"/>
  <c r="C13" i="1" s="1"/>
  <c r="D17" i="1"/>
  <c r="D16" i="1"/>
  <c r="B14" i="1" l="1"/>
  <c r="C14" i="1" s="1"/>
  <c r="B15" i="1" l="1"/>
  <c r="B16" i="1" l="1"/>
  <c r="C15" i="1"/>
  <c r="B17" i="1" l="1"/>
  <c r="C17" i="1" s="1"/>
  <c r="C16" i="1"/>
  <c r="J7" i="1"/>
  <c r="F8" i="1" s="1"/>
  <c r="G8" i="1" l="1"/>
  <c r="J8" i="1" s="1"/>
  <c r="F9" i="1" s="1"/>
  <c r="G9" i="1" l="1"/>
  <c r="J9" i="1" s="1"/>
  <c r="F10" i="1" s="1"/>
  <c r="G10" i="1" l="1"/>
  <c r="J10" i="1" s="1"/>
  <c r="F11" i="1" s="1"/>
  <c r="G11" i="1" l="1"/>
  <c r="J11" i="1" s="1"/>
  <c r="F12" i="1" s="1"/>
  <c r="G12" i="1" l="1"/>
  <c r="J12" i="1" s="1"/>
  <c r="F13" i="1" s="1"/>
  <c r="G13" i="1" l="1"/>
  <c r="J13" i="1" s="1"/>
  <c r="F14" i="1" s="1"/>
  <c r="G14" i="1" l="1"/>
  <c r="J14" i="1" s="1"/>
  <c r="F15" i="1" s="1"/>
  <c r="G15" i="1" l="1"/>
  <c r="J15" i="1" s="1"/>
  <c r="F16" i="1" s="1"/>
  <c r="G16" i="1" l="1"/>
  <c r="J16" i="1" s="1"/>
  <c r="F17" i="1" s="1"/>
  <c r="G17" i="1" l="1"/>
  <c r="J17" i="1" s="1"/>
</calcChain>
</file>

<file path=xl/comments1.xml><?xml version="1.0" encoding="utf-8"?>
<comments xmlns="http://schemas.openxmlformats.org/spreadsheetml/2006/main">
  <authors>
    <author>Department of Veterans Affairs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Department of Veterans Affairs:</t>
        </r>
        <r>
          <rPr>
            <sz val="9"/>
            <color indexed="81"/>
            <rFont val="Tahoma"/>
            <family val="2"/>
          </rPr>
          <t xml:space="preserve">
Receivable Doc ID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Enter Date:</t>
        </r>
        <r>
          <rPr>
            <sz val="9"/>
            <color indexed="81"/>
            <rFont val="Tahoma"/>
            <family val="2"/>
          </rPr>
          <t xml:space="preserve">
The date that the debt is established.  Also known as the Fid Hub NOI Date.
</t>
        </r>
      </text>
    </comment>
    <comment ref="B3" authorId="0" shapeId="0">
      <text>
        <r>
          <rPr>
            <b/>
            <u/>
            <sz val="9"/>
            <color indexed="81"/>
            <rFont val="Tahoma"/>
            <family val="2"/>
          </rPr>
          <t>Field Auto-calculated: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The 30th day of the Debt.  After this date, interest and admin charges may be applied.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" authorId="0" shapeId="0">
      <text>
        <r>
          <rPr>
            <b/>
            <u/>
            <sz val="9"/>
            <color indexed="81"/>
            <rFont val="Tahoma"/>
            <family val="2"/>
          </rPr>
          <t>Field Auto-calculated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First Date of Delinquency is the 31st Day.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Enter Total Amount of Debt.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 xml:space="preserve">Enter pymt amount received.                    </t>
        </r>
        <r>
          <rPr>
            <sz val="9"/>
            <color indexed="81"/>
            <rFont val="Tahoma"/>
            <family val="2"/>
          </rPr>
          <t xml:space="preserve">If amount is paid in full, no additional charges will be applied. 
</t>
        </r>
      </text>
    </comment>
    <comment ref="F3" authorId="0" shapeId="0">
      <text>
        <r>
          <rPr>
            <b/>
            <u/>
            <sz val="9"/>
            <color indexed="81"/>
            <rFont val="Tahoma"/>
            <family val="2"/>
          </rPr>
          <t>Field Auto-calculated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Principal Debt Amount less applied payments.</t>
        </r>
      </text>
    </comment>
    <comment ref="G3" authorId="0" shapeId="0">
      <text>
        <r>
          <rPr>
            <b/>
            <u/>
            <sz val="9"/>
            <color indexed="81"/>
            <rFont val="Tahoma"/>
            <family val="2"/>
          </rPr>
          <t>Field Auto-calculated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Interest is calculated at 1%.  The formula is New principal amt x 10% x 30/360.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 xml:space="preserve">Enter admin fee:
FY17 amount is $4.16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b/>
            <u/>
            <sz val="9"/>
            <color indexed="81"/>
            <rFont val="Tahoma"/>
            <family val="2"/>
          </rPr>
          <t>Field auto-calculated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Penalty is calculated at an annual fee of 6%, assessed at 90 days, accrued at 31 days.
</t>
        </r>
      </text>
    </comment>
    <comment ref="J3" authorId="0" shapeId="0">
      <text>
        <r>
          <rPr>
            <b/>
            <u/>
            <sz val="9"/>
            <color indexed="81"/>
            <rFont val="Tahoma"/>
            <family val="2"/>
          </rPr>
          <t>Field auto-calculated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Tahoma"/>
            <family val="2"/>
          </rPr>
          <t xml:space="preserve">Current Balance of Debt, less applied payments and including assessed interest, fees, &amp; penalties.
</t>
        </r>
      </text>
    </comment>
  </commentList>
</comments>
</file>

<file path=xl/sharedStrings.xml><?xml version="1.0" encoding="utf-8"?>
<sst xmlns="http://schemas.openxmlformats.org/spreadsheetml/2006/main" count="29" uniqueCount="26">
  <si>
    <t xml:space="preserve"> </t>
  </si>
  <si>
    <t>PAYMENTS RECEIVED</t>
  </si>
  <si>
    <t>INTEREST</t>
  </si>
  <si>
    <t>ADMINISTRATIVE FEE</t>
  </si>
  <si>
    <t>CURRENT BALANCE</t>
  </si>
  <si>
    <t># OF DAYS DELINQUENT</t>
  </si>
  <si>
    <t>LEGEND</t>
  </si>
  <si>
    <t>(Maintain one spreadsheet for each debt)</t>
  </si>
  <si>
    <t xml:space="preserve">BD  301KCF00000 </t>
  </si>
  <si>
    <t>ESTABLISHED DATE</t>
  </si>
  <si>
    <t>PRINCIPAL AMT</t>
  </si>
  <si>
    <t>NEW   PRINCIPAL AMT</t>
  </si>
  <si>
    <r>
      <t xml:space="preserve">Column A:   </t>
    </r>
    <r>
      <rPr>
        <sz val="8"/>
        <color rgb="FF0000FF"/>
        <rFont val="Calibri"/>
        <family val="2"/>
        <scheme val="minor"/>
      </rPr>
      <t>Input Field - Cell 1</t>
    </r>
    <r>
      <rPr>
        <sz val="8"/>
        <color theme="1"/>
        <rFont val="Calibri"/>
        <family val="2"/>
        <scheme val="minor"/>
      </rPr>
      <t>.  Date the debt was established.  Also the Fiduciary Hub NOI date</t>
    </r>
  </si>
  <si>
    <t>Column J:   Auto-calculated.  Current Balance of Debt, including applied payments, interest, fees, &amp; penalties.</t>
  </si>
  <si>
    <t>Column I:   Auto-calculated. Penalty is calculated at an annual fee of 6%</t>
  </si>
  <si>
    <r>
      <t xml:space="preserve">Column H: </t>
    </r>
    <r>
      <rPr>
        <sz val="8"/>
        <color rgb="FF0000FF"/>
        <rFont val="Calibri"/>
        <family val="2"/>
        <scheme val="minor"/>
      </rPr>
      <t xml:space="preserve"> Input field - Entire Column</t>
    </r>
    <r>
      <rPr>
        <sz val="8"/>
        <color theme="1"/>
        <rFont val="Calibri"/>
        <family val="2"/>
        <scheme val="minor"/>
      </rPr>
      <t>.  Enter admin fee per MP-4, Part IV Chapter 11 - Station Debt Process, p23</t>
    </r>
  </si>
  <si>
    <t>Column C:  Auto-calculated, based on 1st Date of Delinquency</t>
  </si>
  <si>
    <t xml:space="preserve">Column B:   Auto-calculated.  30th Day of Debt, whereby certain interest and fees may be applied. </t>
  </si>
  <si>
    <t xml:space="preserve">Column G:  Auto-calculated. Review MP-4, Part IV Chapter 11 - Station Debt Process, p23.  </t>
  </si>
  <si>
    <t xml:space="preserve">  </t>
  </si>
  <si>
    <t xml:space="preserve">DEBT           30th DAY        </t>
  </si>
  <si>
    <r>
      <t xml:space="preserve">*NOTE: At the </t>
    </r>
    <r>
      <rPr>
        <b/>
        <sz val="10"/>
        <color rgb="FF0000FF"/>
        <rFont val="Calibri"/>
        <family val="2"/>
        <scheme val="minor"/>
      </rPr>
      <t>120</t>
    </r>
    <r>
      <rPr>
        <b/>
        <vertAlign val="superscript"/>
        <sz val="10"/>
        <color rgb="FF0000FF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day, the station should refer the debt to the Treasury Offset Program (TOP)</t>
    </r>
  </si>
  <si>
    <r>
      <t xml:space="preserve">Column E:   </t>
    </r>
    <r>
      <rPr>
        <sz val="8"/>
        <color rgb="FF0000FF"/>
        <rFont val="Calibri"/>
        <family val="2"/>
        <scheme val="minor"/>
      </rPr>
      <t>Input field - Entire Column</t>
    </r>
    <r>
      <rPr>
        <sz val="8"/>
        <color theme="1"/>
        <rFont val="Calibri"/>
        <family val="2"/>
        <scheme val="minor"/>
      </rPr>
      <t>.   Enter payment amount received.</t>
    </r>
  </si>
  <si>
    <r>
      <t xml:space="preserve">Column D:  </t>
    </r>
    <r>
      <rPr>
        <sz val="8"/>
        <color rgb="FF0000FF"/>
        <rFont val="Calibri"/>
        <family val="2"/>
        <scheme val="minor"/>
      </rPr>
      <t>Input Field - Cell 1</t>
    </r>
    <r>
      <rPr>
        <sz val="8"/>
        <color theme="1"/>
        <rFont val="Calibri"/>
        <family val="2"/>
        <scheme val="minor"/>
      </rPr>
      <t xml:space="preserve">.Enter total amount of debt. </t>
    </r>
  </si>
  <si>
    <r>
      <t xml:space="preserve">PENALTY  </t>
    </r>
    <r>
      <rPr>
        <sz val="6"/>
        <color theme="0"/>
        <rFont val="Calibri"/>
        <family val="2"/>
        <scheme val="minor"/>
      </rPr>
      <t xml:space="preserve">*CHARGED AFTER </t>
    </r>
    <r>
      <rPr>
        <sz val="8"/>
        <color theme="0"/>
        <rFont val="Calibri"/>
        <family val="2"/>
        <scheme val="minor"/>
      </rPr>
      <t>90</t>
    </r>
    <r>
      <rPr>
        <sz val="6"/>
        <color theme="0"/>
        <rFont val="Calibri"/>
        <family val="2"/>
        <scheme val="minor"/>
      </rPr>
      <t xml:space="preserve"> DAYS</t>
    </r>
  </si>
  <si>
    <t>Column F:   Auto-calculated.  Principal Debt Amount less applied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</si>
</sst>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vertAlign val="superscript"/>
      <sz val="10"/>
      <color rgb="FF0000FF"/>
      <name val="Calibri"/>
      <family val="2"/>
      <scheme val="minor"/>
    </font>
    <font>
      <b/>
      <u/>
      <sz val="9"/>
      <color indexed="81"/>
      <name val="Tahoma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/>
    <xf numFmtId="4" fontId="0" fillId="0" borderId="0" xfId="0" applyNumberFormat="1" applyProtection="1"/>
    <xf numFmtId="4" fontId="0" fillId="0" borderId="0" xfId="0" applyNumberFormat="1" applyFill="1" applyProtection="1"/>
    <xf numFmtId="0" fontId="0" fillId="0" borderId="0" xfId="0" applyProtection="1"/>
    <xf numFmtId="0" fontId="2" fillId="0" borderId="0" xfId="0" applyFont="1" applyProtection="1"/>
    <xf numFmtId="0" fontId="3" fillId="0" borderId="9" xfId="0" applyFont="1" applyBorder="1" applyAlignment="1" applyProtection="1"/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4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Alignment="1" applyProtection="1"/>
    <xf numFmtId="14" fontId="0" fillId="0" borderId="0" xfId="0" applyNumberFormat="1" applyFont="1" applyFill="1" applyProtection="1">
      <protection locked="0"/>
    </xf>
    <xf numFmtId="14" fontId="0" fillId="0" borderId="0" xfId="0" applyNumberFormat="1" applyFill="1" applyProtection="1"/>
    <xf numFmtId="41" fontId="0" fillId="0" borderId="0" xfId="0" applyNumberFormat="1" applyFill="1" applyBorder="1" applyProtection="1"/>
    <xf numFmtId="41" fontId="13" fillId="0" borderId="0" xfId="0" applyNumberFormat="1" applyFont="1" applyFill="1" applyBorder="1" applyProtection="1"/>
    <xf numFmtId="4" fontId="10" fillId="0" borderId="0" xfId="0" applyNumberFormat="1" applyFont="1" applyProtection="1"/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 wrapText="1"/>
    </xf>
    <xf numFmtId="0" fontId="1" fillId="2" borderId="7" xfId="0" applyFont="1" applyFill="1" applyBorder="1" applyAlignment="1" applyProtection="1">
      <alignment horizontal="left" wrapText="1"/>
    </xf>
    <xf numFmtId="0" fontId="1" fillId="2" borderId="8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G3" sqref="G3"/>
    </sheetView>
  </sheetViews>
  <sheetFormatPr defaultRowHeight="15" x14ac:dyDescent="0.25"/>
  <cols>
    <col min="1" max="1" width="10.7109375" bestFit="1" customWidth="1"/>
    <col min="2" max="2" width="11.7109375" customWidth="1"/>
    <col min="3" max="3" width="10.42578125" bestFit="1" customWidth="1"/>
    <col min="4" max="4" width="12.140625" customWidth="1"/>
    <col min="5" max="5" width="10.85546875" customWidth="1"/>
    <col min="6" max="6" width="11.85546875" customWidth="1"/>
    <col min="7" max="7" width="12.7109375" bestFit="1" customWidth="1"/>
    <col min="8" max="8" width="13.5703125" bestFit="1" customWidth="1"/>
    <col min="9" max="9" width="12.28515625" customWidth="1"/>
    <col min="10" max="10" width="10.42578125" bestFit="1" customWidth="1"/>
    <col min="11" max="11" width="4.42578125" customWidth="1"/>
    <col min="12" max="12" width="10" customWidth="1"/>
    <col min="13" max="13" width="10.85546875" customWidth="1"/>
    <col min="14" max="15" width="10.42578125" customWidth="1"/>
    <col min="16" max="17" width="10.5703125" customWidth="1"/>
    <col min="18" max="18" width="11.42578125" customWidth="1"/>
  </cols>
  <sheetData>
    <row r="1" spans="1:19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8"/>
      <c r="K1" s="5"/>
      <c r="L1" s="14"/>
      <c r="M1" s="5"/>
      <c r="N1" s="5"/>
      <c r="O1" s="5"/>
      <c r="P1" s="5"/>
      <c r="Q1" s="5"/>
      <c r="R1" s="5"/>
    </row>
    <row r="2" spans="1:19" ht="15.75" thickBot="1" x14ac:dyDescent="0.3">
      <c r="A2" s="29" t="s">
        <v>7</v>
      </c>
      <c r="B2" s="30"/>
      <c r="C2" s="30"/>
      <c r="D2" s="30"/>
      <c r="E2" s="30"/>
      <c r="F2" s="30"/>
      <c r="G2" s="30"/>
      <c r="H2" s="30"/>
      <c r="I2" s="30"/>
      <c r="J2" s="31"/>
      <c r="K2" s="5"/>
      <c r="L2" s="14"/>
      <c r="M2" s="5"/>
      <c r="N2" s="5"/>
      <c r="O2" s="5"/>
      <c r="P2" s="5"/>
      <c r="Q2" s="5"/>
      <c r="R2" s="5"/>
    </row>
    <row r="3" spans="1:19" s="1" customFormat="1" ht="36.75" thickBot="1" x14ac:dyDescent="0.25">
      <c r="A3" s="8" t="s">
        <v>9</v>
      </c>
      <c r="B3" s="9" t="s">
        <v>20</v>
      </c>
      <c r="C3" s="9" t="s">
        <v>5</v>
      </c>
      <c r="D3" s="9" t="s">
        <v>10</v>
      </c>
      <c r="E3" s="9" t="s">
        <v>1</v>
      </c>
      <c r="F3" s="9" t="s">
        <v>11</v>
      </c>
      <c r="G3" s="9" t="s">
        <v>2</v>
      </c>
      <c r="H3" s="9" t="s">
        <v>3</v>
      </c>
      <c r="I3" s="9" t="s">
        <v>24</v>
      </c>
      <c r="J3" s="10" t="s">
        <v>4</v>
      </c>
      <c r="K3" s="6"/>
      <c r="L3" s="6"/>
      <c r="M3" s="6"/>
      <c r="N3" s="6"/>
      <c r="O3" s="6"/>
      <c r="P3" s="6"/>
      <c r="Q3" s="6"/>
      <c r="R3" s="6"/>
    </row>
    <row r="4" spans="1:19" ht="15.75" thickBot="1" x14ac:dyDescent="0.3">
      <c r="A4" s="15">
        <v>42019</v>
      </c>
      <c r="B4" s="16">
        <f>A4+30</f>
        <v>42049</v>
      </c>
      <c r="C4" s="17">
        <f>DATEDIF(A4,B4,"d")</f>
        <v>30</v>
      </c>
      <c r="D4" s="13">
        <v>25416.68</v>
      </c>
      <c r="E4" s="13">
        <v>100</v>
      </c>
      <c r="F4" s="3">
        <f>D4-E4</f>
        <v>25316.68</v>
      </c>
      <c r="G4" s="5"/>
      <c r="H4" s="5"/>
      <c r="I4" s="5"/>
      <c r="J4" s="3">
        <f>F4+G4+H4+I4</f>
        <v>25316.68</v>
      </c>
      <c r="K4" s="5" t="s">
        <v>0</v>
      </c>
      <c r="L4" s="32" t="s">
        <v>6</v>
      </c>
      <c r="M4" s="33"/>
      <c r="N4" s="33"/>
      <c r="O4" s="33"/>
      <c r="P4" s="33"/>
      <c r="Q4" s="33"/>
      <c r="R4" s="34"/>
      <c r="S4" s="2"/>
    </row>
    <row r="5" spans="1:19" x14ac:dyDescent="0.25">
      <c r="A5" s="16">
        <f>A4+30</f>
        <v>42049</v>
      </c>
      <c r="B5" s="16">
        <f t="shared" ref="B5:B17" si="0">A5+30</f>
        <v>42079</v>
      </c>
      <c r="C5" s="17">
        <f>DATEDIF(A4,B5,"d")</f>
        <v>60</v>
      </c>
      <c r="D5" s="4">
        <f>SUM(D4,-E4)</f>
        <v>25316.68</v>
      </c>
      <c r="E5" s="13">
        <v>100</v>
      </c>
      <c r="F5" s="3">
        <f>SUM(J4-E5)</f>
        <v>25216.68</v>
      </c>
      <c r="G5" s="3">
        <f>(F5*0.01)/12</f>
        <v>21.0139</v>
      </c>
      <c r="H5" s="12">
        <v>4.16</v>
      </c>
      <c r="I5" s="3"/>
      <c r="J5" s="3">
        <f t="shared" ref="J5:J14" si="1">F5+G5+H5+I5</f>
        <v>25241.853900000002</v>
      </c>
      <c r="K5" s="5"/>
      <c r="L5" s="20" t="s">
        <v>12</v>
      </c>
      <c r="M5" s="21"/>
      <c r="N5" s="21"/>
      <c r="O5" s="21"/>
      <c r="P5" s="21"/>
      <c r="Q5" s="21"/>
      <c r="R5" s="22"/>
      <c r="S5" s="1"/>
    </row>
    <row r="6" spans="1:19" x14ac:dyDescent="0.25">
      <c r="A6" s="16">
        <f t="shared" ref="A6:A17" si="2">A5+30</f>
        <v>42079</v>
      </c>
      <c r="B6" s="16">
        <f t="shared" si="0"/>
        <v>42109</v>
      </c>
      <c r="C6" s="17">
        <f>DATEDIF(A4,B6,"d")</f>
        <v>90</v>
      </c>
      <c r="D6" s="4">
        <f>SUM(D5,-E5)</f>
        <v>25216.68</v>
      </c>
      <c r="E6" s="13"/>
      <c r="F6" s="3">
        <f t="shared" ref="F6:F17" si="3">SUM(J5-E6)</f>
        <v>25241.853900000002</v>
      </c>
      <c r="G6" s="3">
        <f t="shared" ref="G6:G17" si="4">(F6*0.01)/12</f>
        <v>21.034878250000002</v>
      </c>
      <c r="H6" s="12">
        <v>4.16</v>
      </c>
      <c r="I6" s="3"/>
      <c r="J6" s="3">
        <f t="shared" si="1"/>
        <v>25267.048778250002</v>
      </c>
      <c r="K6" s="5"/>
      <c r="L6" s="20" t="s">
        <v>17</v>
      </c>
      <c r="M6" s="21"/>
      <c r="N6" s="21"/>
      <c r="O6" s="21"/>
      <c r="P6" s="21"/>
      <c r="Q6" s="21"/>
      <c r="R6" s="22"/>
      <c r="S6" s="1"/>
    </row>
    <row r="7" spans="1:19" x14ac:dyDescent="0.25">
      <c r="A7" s="16">
        <f t="shared" si="2"/>
        <v>42109</v>
      </c>
      <c r="B7" s="16">
        <f t="shared" si="0"/>
        <v>42139</v>
      </c>
      <c r="C7" s="18">
        <f>DATEDIF(A4,B7,"d")</f>
        <v>120</v>
      </c>
      <c r="D7" s="4">
        <f t="shared" ref="D7:D16" si="5">SUM(D6,-E6)</f>
        <v>25216.68</v>
      </c>
      <c r="E7" s="13"/>
      <c r="F7" s="3">
        <f t="shared" si="3"/>
        <v>25267.048778250002</v>
      </c>
      <c r="G7" s="3">
        <f t="shared" si="4"/>
        <v>21.055873981875003</v>
      </c>
      <c r="H7" s="12">
        <v>4.16</v>
      </c>
      <c r="I7" s="19">
        <f>SUM(D5*0.06)</f>
        <v>1519.0008</v>
      </c>
      <c r="J7" s="3">
        <f>F7+G7+H7+I7</f>
        <v>26811.265452231877</v>
      </c>
      <c r="K7" s="5"/>
      <c r="L7" s="20" t="s">
        <v>16</v>
      </c>
      <c r="M7" s="21"/>
      <c r="N7" s="21"/>
      <c r="O7" s="21"/>
      <c r="P7" s="21"/>
      <c r="Q7" s="21"/>
      <c r="R7" s="22"/>
      <c r="S7" s="1"/>
    </row>
    <row r="8" spans="1:19" x14ac:dyDescent="0.25">
      <c r="A8" s="16">
        <f t="shared" si="2"/>
        <v>42139</v>
      </c>
      <c r="B8" s="16">
        <f t="shared" si="0"/>
        <v>42169</v>
      </c>
      <c r="C8" s="17">
        <f>DATEDIF(A4,B8,"d")</f>
        <v>150</v>
      </c>
      <c r="D8" s="4">
        <f t="shared" si="5"/>
        <v>25216.68</v>
      </c>
      <c r="E8" s="13"/>
      <c r="F8" s="3">
        <f t="shared" si="3"/>
        <v>26811.265452231877</v>
      </c>
      <c r="G8" s="3">
        <f t="shared" si="4"/>
        <v>22.342721210193233</v>
      </c>
      <c r="H8" s="12">
        <v>4.16</v>
      </c>
      <c r="I8" s="3"/>
      <c r="J8" s="3">
        <f t="shared" si="1"/>
        <v>26837.768173442069</v>
      </c>
      <c r="K8" s="5"/>
      <c r="L8" s="20" t="s">
        <v>23</v>
      </c>
      <c r="M8" s="21"/>
      <c r="N8" s="21"/>
      <c r="O8" s="21"/>
      <c r="P8" s="21"/>
      <c r="Q8" s="21"/>
      <c r="R8" s="22"/>
      <c r="S8" s="1"/>
    </row>
    <row r="9" spans="1:19" x14ac:dyDescent="0.25">
      <c r="A9" s="16">
        <f t="shared" si="2"/>
        <v>42169</v>
      </c>
      <c r="B9" s="16">
        <f t="shared" si="0"/>
        <v>42199</v>
      </c>
      <c r="C9" s="17">
        <f>DATEDIF(A4,B9,"d")</f>
        <v>180</v>
      </c>
      <c r="D9" s="4">
        <f t="shared" si="5"/>
        <v>25216.68</v>
      </c>
      <c r="E9" s="13"/>
      <c r="F9" s="3">
        <f t="shared" si="3"/>
        <v>26837.768173442069</v>
      </c>
      <c r="G9" s="3">
        <f t="shared" si="4"/>
        <v>22.364806811201728</v>
      </c>
      <c r="H9" s="12">
        <v>4.16</v>
      </c>
      <c r="I9" s="3"/>
      <c r="J9" s="3">
        <f t="shared" si="1"/>
        <v>26864.292980253271</v>
      </c>
      <c r="K9" s="5"/>
      <c r="L9" s="20" t="s">
        <v>22</v>
      </c>
      <c r="M9" s="21"/>
      <c r="N9" s="21"/>
      <c r="O9" s="21"/>
      <c r="P9" s="21"/>
      <c r="Q9" s="21"/>
      <c r="R9" s="22"/>
      <c r="S9" s="1"/>
    </row>
    <row r="10" spans="1:19" x14ac:dyDescent="0.25">
      <c r="A10" s="16">
        <f t="shared" si="2"/>
        <v>42199</v>
      </c>
      <c r="B10" s="16">
        <f t="shared" si="0"/>
        <v>42229</v>
      </c>
      <c r="C10" s="17">
        <f>DATEDIF(A4,B10,"d")</f>
        <v>210</v>
      </c>
      <c r="D10" s="4">
        <f t="shared" si="5"/>
        <v>25216.68</v>
      </c>
      <c r="E10" s="13"/>
      <c r="F10" s="3">
        <f t="shared" si="3"/>
        <v>26864.292980253271</v>
      </c>
      <c r="G10" s="3">
        <f t="shared" si="4"/>
        <v>22.386910816877727</v>
      </c>
      <c r="H10" s="12">
        <v>4.16</v>
      </c>
      <c r="I10" s="3"/>
      <c r="J10" s="3">
        <f t="shared" si="1"/>
        <v>26890.839891070147</v>
      </c>
      <c r="K10" s="5"/>
      <c r="L10" s="20" t="s">
        <v>25</v>
      </c>
      <c r="M10" s="21"/>
      <c r="N10" s="21"/>
      <c r="O10" s="21"/>
      <c r="P10" s="21"/>
      <c r="Q10" s="21"/>
      <c r="R10" s="22"/>
      <c r="S10" s="1"/>
    </row>
    <row r="11" spans="1:19" x14ac:dyDescent="0.25">
      <c r="A11" s="16">
        <f t="shared" si="2"/>
        <v>42229</v>
      </c>
      <c r="B11" s="16">
        <f t="shared" si="0"/>
        <v>42259</v>
      </c>
      <c r="C11" s="17">
        <f>DATEDIF(A4,B11,"d")</f>
        <v>240</v>
      </c>
      <c r="D11" s="4">
        <f t="shared" si="5"/>
        <v>25216.68</v>
      </c>
      <c r="E11" s="13"/>
      <c r="F11" s="3">
        <f t="shared" si="3"/>
        <v>26890.839891070147</v>
      </c>
      <c r="G11" s="3">
        <f t="shared" si="4"/>
        <v>22.409033242558454</v>
      </c>
      <c r="H11" s="12">
        <v>4.16</v>
      </c>
      <c r="I11" s="3"/>
      <c r="J11" s="3">
        <f t="shared" si="1"/>
        <v>26917.408924312705</v>
      </c>
      <c r="K11" s="5"/>
      <c r="L11" s="20" t="s">
        <v>18</v>
      </c>
      <c r="M11" s="21"/>
      <c r="N11" s="21"/>
      <c r="O11" s="21"/>
      <c r="P11" s="21"/>
      <c r="Q11" s="21"/>
      <c r="R11" s="22"/>
      <c r="S11" s="1"/>
    </row>
    <row r="12" spans="1:19" x14ac:dyDescent="0.25">
      <c r="A12" s="16">
        <f t="shared" si="2"/>
        <v>42259</v>
      </c>
      <c r="B12" s="16">
        <f t="shared" si="0"/>
        <v>42289</v>
      </c>
      <c r="C12" s="17">
        <f>DATEDIF(A4,B12,"d")</f>
        <v>270</v>
      </c>
      <c r="D12" s="4">
        <f t="shared" si="5"/>
        <v>25216.68</v>
      </c>
      <c r="E12" s="13"/>
      <c r="F12" s="3">
        <f t="shared" si="3"/>
        <v>26917.408924312705</v>
      </c>
      <c r="G12" s="3">
        <f t="shared" si="4"/>
        <v>22.431174103593921</v>
      </c>
      <c r="H12" s="12">
        <v>4.16</v>
      </c>
      <c r="I12" s="3"/>
      <c r="J12" s="3">
        <f t="shared" si="1"/>
        <v>26944.000098416298</v>
      </c>
      <c r="K12" s="5"/>
      <c r="L12" s="20" t="s">
        <v>15</v>
      </c>
      <c r="M12" s="21"/>
      <c r="N12" s="21"/>
      <c r="O12" s="21"/>
      <c r="P12" s="21"/>
      <c r="Q12" s="21"/>
      <c r="R12" s="22"/>
      <c r="S12" s="1"/>
    </row>
    <row r="13" spans="1:19" x14ac:dyDescent="0.25">
      <c r="A13" s="16">
        <f t="shared" si="2"/>
        <v>42289</v>
      </c>
      <c r="B13" s="16">
        <f t="shared" si="0"/>
        <v>42319</v>
      </c>
      <c r="C13" s="17">
        <f>DATEDIF(A4,B13,"d")</f>
        <v>300</v>
      </c>
      <c r="D13" s="4">
        <f t="shared" si="5"/>
        <v>25216.68</v>
      </c>
      <c r="E13" s="13"/>
      <c r="F13" s="3">
        <f t="shared" si="3"/>
        <v>26944.000098416298</v>
      </c>
      <c r="G13" s="3">
        <f t="shared" si="4"/>
        <v>22.453333415346915</v>
      </c>
      <c r="H13" s="12">
        <v>4.16</v>
      </c>
      <c r="I13" s="3"/>
      <c r="J13" s="3">
        <f t="shared" si="1"/>
        <v>26970.613431831644</v>
      </c>
      <c r="K13" s="5"/>
      <c r="L13" s="20" t="s">
        <v>14</v>
      </c>
      <c r="M13" s="21"/>
      <c r="N13" s="21"/>
      <c r="O13" s="21"/>
      <c r="P13" s="21"/>
      <c r="Q13" s="21"/>
      <c r="R13" s="22"/>
      <c r="S13" s="1"/>
    </row>
    <row r="14" spans="1:19" ht="15.75" thickBot="1" x14ac:dyDescent="0.3">
      <c r="A14" s="16">
        <f t="shared" si="2"/>
        <v>42319</v>
      </c>
      <c r="B14" s="16">
        <f t="shared" si="0"/>
        <v>42349</v>
      </c>
      <c r="C14" s="17">
        <f>DATEDIF(A4,B14,"d")</f>
        <v>330</v>
      </c>
      <c r="D14" s="4">
        <f t="shared" si="5"/>
        <v>25216.68</v>
      </c>
      <c r="E14" s="13"/>
      <c r="F14" s="3">
        <f t="shared" si="3"/>
        <v>26970.613431831644</v>
      </c>
      <c r="G14" s="3">
        <f t="shared" si="4"/>
        <v>22.475511193193039</v>
      </c>
      <c r="H14" s="12">
        <v>4.16</v>
      </c>
      <c r="I14" s="3"/>
      <c r="J14" s="3">
        <f t="shared" si="1"/>
        <v>26997.248943024835</v>
      </c>
      <c r="K14" s="5"/>
      <c r="L14" s="23" t="s">
        <v>13</v>
      </c>
      <c r="M14" s="24"/>
      <c r="N14" s="24"/>
      <c r="O14" s="24"/>
      <c r="P14" s="24"/>
      <c r="Q14" s="24"/>
      <c r="R14" s="25"/>
      <c r="S14" s="1"/>
    </row>
    <row r="15" spans="1:19" x14ac:dyDescent="0.25">
      <c r="A15" s="16">
        <f t="shared" si="2"/>
        <v>42349</v>
      </c>
      <c r="B15" s="16">
        <f t="shared" si="0"/>
        <v>42379</v>
      </c>
      <c r="C15" s="17">
        <f>DATEDIF(A4,B15,"d")</f>
        <v>360</v>
      </c>
      <c r="D15" s="4">
        <f t="shared" si="5"/>
        <v>25216.68</v>
      </c>
      <c r="E15" s="13"/>
      <c r="F15" s="4">
        <f t="shared" si="3"/>
        <v>26997.248943024835</v>
      </c>
      <c r="G15" s="4">
        <f t="shared" si="4"/>
        <v>22.497707452520697</v>
      </c>
      <c r="H15" s="12">
        <v>4.16</v>
      </c>
      <c r="I15" s="4" t="s">
        <v>0</v>
      </c>
      <c r="J15" s="3">
        <f>SUM(F15,G15,H15,I15)</f>
        <v>27023.906650477355</v>
      </c>
      <c r="K15" s="5"/>
      <c r="L15" s="7" t="s">
        <v>0</v>
      </c>
      <c r="M15" s="7"/>
      <c r="N15" s="7"/>
      <c r="O15" s="7"/>
      <c r="P15" s="7"/>
      <c r="Q15" s="7"/>
      <c r="R15" s="7"/>
    </row>
    <row r="16" spans="1:19" x14ac:dyDescent="0.25">
      <c r="A16" s="16">
        <f t="shared" si="2"/>
        <v>42379</v>
      </c>
      <c r="B16" s="16">
        <f t="shared" si="0"/>
        <v>42409</v>
      </c>
      <c r="C16" s="17">
        <f>DATEDIF(A4,B16,"d")</f>
        <v>390</v>
      </c>
      <c r="D16" s="4">
        <f t="shared" si="5"/>
        <v>25216.68</v>
      </c>
      <c r="E16" s="13"/>
      <c r="F16" s="4">
        <f t="shared" si="3"/>
        <v>27023.906650477355</v>
      </c>
      <c r="G16" s="4">
        <f t="shared" si="4"/>
        <v>22.519922208731131</v>
      </c>
      <c r="H16" s="12">
        <v>4.16</v>
      </c>
      <c r="I16" s="4" t="s">
        <v>0</v>
      </c>
      <c r="J16" s="3">
        <f>SUM(F16,G16,H16,I16)</f>
        <v>27050.586572686087</v>
      </c>
      <c r="K16" s="5"/>
      <c r="L16" s="5"/>
      <c r="M16" s="5"/>
      <c r="N16" s="5"/>
      <c r="O16" s="5"/>
      <c r="P16" s="5"/>
      <c r="Q16" s="5"/>
      <c r="R16" s="5"/>
    </row>
    <row r="17" spans="1:11" x14ac:dyDescent="0.25">
      <c r="A17" s="16">
        <f t="shared" si="2"/>
        <v>42409</v>
      </c>
      <c r="B17" s="16">
        <f t="shared" si="0"/>
        <v>42439</v>
      </c>
      <c r="C17" s="17">
        <f>DATEDIF(A4,B17,"d")</f>
        <v>420</v>
      </c>
      <c r="D17" s="4">
        <f>SUM(D15,-E15)</f>
        <v>25216.68</v>
      </c>
      <c r="E17" s="13"/>
      <c r="F17" s="3">
        <f t="shared" si="3"/>
        <v>27050.586572686087</v>
      </c>
      <c r="G17" s="3">
        <f t="shared" si="4"/>
        <v>22.542155477238406</v>
      </c>
      <c r="H17" s="12">
        <v>4.16</v>
      </c>
      <c r="I17" s="5"/>
      <c r="J17" s="3">
        <f t="shared" ref="J17" si="6">SUM(F17,G17,H17,I17)</f>
        <v>27077.288728163327</v>
      </c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1" t="s">
        <v>21</v>
      </c>
      <c r="B20" s="11"/>
      <c r="C20" s="5"/>
      <c r="D20" s="11"/>
      <c r="E20" s="11"/>
      <c r="F20" s="11"/>
      <c r="G20" s="11"/>
      <c r="H20" s="11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3" spans="1:11" x14ac:dyDescent="0.25">
      <c r="G23" t="s">
        <v>19</v>
      </c>
    </row>
  </sheetData>
  <sheetProtection selectLockedCells="1"/>
  <mergeCells count="13">
    <mergeCell ref="A1:J1"/>
    <mergeCell ref="A2:J2"/>
    <mergeCell ref="L4:R4"/>
    <mergeCell ref="L9:R9"/>
    <mergeCell ref="L10:R10"/>
    <mergeCell ref="L11:R11"/>
    <mergeCell ref="L12:R12"/>
    <mergeCell ref="L13:R13"/>
    <mergeCell ref="L14:R14"/>
    <mergeCell ref="L5:R5"/>
    <mergeCell ref="L7:R7"/>
    <mergeCell ref="L8:R8"/>
    <mergeCell ref="L6:R6"/>
  </mergeCells>
  <printOptions horizontalCentered="1"/>
  <pageMargins left="0.7" right="0.7" top="0.75" bottom="0.75" header="0.3" footer="0.3"/>
  <pageSetup orientation="landscape" horizontalDpi="1200" verticalDpi="1200" r:id="rId1"/>
  <headerFooter>
    <oddHeader>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Department of Veterans Affairs</cp:lastModifiedBy>
  <cp:lastPrinted>2018-11-27T15:06:10Z</cp:lastPrinted>
  <dcterms:created xsi:type="dcterms:W3CDTF">2017-01-31T14:51:08Z</dcterms:created>
  <dcterms:modified xsi:type="dcterms:W3CDTF">2018-11-27T21:36:08Z</dcterms:modified>
</cp:coreProperties>
</file>