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codeName="ThisWorkbook" defaultThemeVersion="124226"/>
  <mc:AlternateContent xmlns:mc="http://schemas.openxmlformats.org/markup-compatibility/2006">
    <mc:Choice Requires="x15">
      <x15ac:absPath xmlns:x15ac="http://schemas.microsoft.com/office/spreadsheetml/2010/11/ac" url="C:\Users\KPoole\Documents\_Catalog\LessonDocs\4410974_Incarceration\"/>
    </mc:Choice>
  </mc:AlternateContent>
  <workbookProtection workbookPassword="CB5B" lockStructure="1"/>
  <bookViews>
    <workbookView xWindow="-2280" yWindow="0" windowWidth="4560" windowHeight="1050" xr2:uid="{00000000-000D-0000-FFFF-FFFF00000000}"/>
  </bookViews>
  <sheets>
    <sheet name="Books and Supplies Calculator" sheetId="2" r:id="rId1"/>
    <sheet name="Entitlement Charged Calculator" sheetId="3" r:id="rId2"/>
    <sheet name="Hide" sheetId="4" state="hidden" r:id="rId3"/>
  </sheets>
  <definedNames>
    <definedName name="_xlnm.Print_Area" localSheetId="0">'Books and Supplies Calculator'!$A$1:$L$26</definedName>
  </definedNames>
  <calcPr calcId="171027"/>
</workbook>
</file>

<file path=xl/calcChain.xml><?xml version="1.0" encoding="utf-8"?>
<calcChain xmlns="http://schemas.openxmlformats.org/spreadsheetml/2006/main">
  <c r="D18" i="2" l="1"/>
  <c r="D19" i="2"/>
  <c r="D20" i="2"/>
  <c r="D21" i="2"/>
  <c r="D22" i="2"/>
  <c r="D23" i="2"/>
  <c r="D24" i="2"/>
  <c r="D25" i="2"/>
  <c r="D26" i="2"/>
  <c r="D17" i="2"/>
  <c r="D10" i="3" l="1"/>
  <c r="B21" i="4" s="1"/>
  <c r="G10" i="3" s="1"/>
  <c r="E17" i="2"/>
  <c r="G17" i="2" s="1"/>
  <c r="E18" i="2"/>
  <c r="G18" i="2" s="1"/>
  <c r="E3" i="2"/>
  <c r="E26" i="2" l="1"/>
  <c r="G26" i="2" s="1"/>
  <c r="J26" i="2" s="1"/>
  <c r="K26" i="2" s="1"/>
  <c r="E25" i="2"/>
  <c r="G25" i="2" s="1"/>
  <c r="J25" i="2" s="1"/>
  <c r="K25" i="2" s="1"/>
  <c r="E24" i="2"/>
  <c r="G24" i="2" s="1"/>
  <c r="J24" i="2" s="1"/>
  <c r="K24" i="2" s="1"/>
  <c r="E23" i="2"/>
  <c r="E22" i="2"/>
  <c r="G22" i="2" s="1"/>
  <c r="J22" i="2" s="1"/>
  <c r="K22" i="2" s="1"/>
  <c r="E21" i="2"/>
  <c r="G21" i="2" s="1"/>
  <c r="J21" i="2" s="1"/>
  <c r="K21" i="2" s="1"/>
  <c r="E20" i="2"/>
  <c r="G20" i="2" s="1"/>
  <c r="J20" i="2" s="1"/>
  <c r="K20" i="2" s="1"/>
  <c r="E19" i="2"/>
  <c r="J18" i="2"/>
  <c r="K18" i="2" s="1"/>
  <c r="A21" i="4"/>
  <c r="G5" i="3" s="1"/>
  <c r="D5" i="3"/>
  <c r="G3" i="2"/>
  <c r="J3" i="2" s="1"/>
  <c r="E12" i="2"/>
  <c r="G12" i="2" s="1"/>
  <c r="J12" i="2" s="1"/>
  <c r="E11" i="2"/>
  <c r="G11" i="2" s="1"/>
  <c r="J11" i="2" s="1"/>
  <c r="E10" i="2"/>
  <c r="G10" i="2" s="1"/>
  <c r="J10" i="2" s="1"/>
  <c r="E9" i="2"/>
  <c r="G9" i="2" s="1"/>
  <c r="J9" i="2" s="1"/>
  <c r="E8" i="2"/>
  <c r="G8" i="2" s="1"/>
  <c r="J8" i="2" s="1"/>
  <c r="E7" i="2"/>
  <c r="G7" i="2" s="1"/>
  <c r="J7" i="2" s="1"/>
  <c r="E6" i="2"/>
  <c r="G6" i="2" s="1"/>
  <c r="J6" i="2" s="1"/>
  <c r="E5" i="2"/>
  <c r="G5" i="2" s="1"/>
  <c r="J5" i="2" s="1"/>
  <c r="E4" i="2"/>
  <c r="G4" i="2" s="1"/>
  <c r="J4" i="2" s="1"/>
  <c r="G19" i="2" l="1"/>
  <c r="J19" i="2" s="1"/>
  <c r="K19" i="2" s="1"/>
  <c r="G23" i="2"/>
  <c r="J23" i="2" s="1"/>
  <c r="K23" i="2" s="1"/>
  <c r="J17" i="2"/>
  <c r="K17" i="2" s="1"/>
  <c r="K3" i="2"/>
  <c r="K4" i="2" s="1"/>
  <c r="K5" i="2" s="1"/>
  <c r="K6" i="2" s="1"/>
  <c r="K7" i="2" s="1"/>
  <c r="K8" i="2" s="1"/>
  <c r="K9" i="2" s="1"/>
  <c r="K10" i="2" s="1"/>
  <c r="K11" i="2" s="1"/>
  <c r="K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Jerome Golombek</author>
  </authors>
  <commentList>
    <comment ref="B2" authorId="0" shapeId="0" xr:uid="{00000000-0006-0000-0000-000001000000}">
      <text>
        <r>
          <rPr>
            <sz val="9"/>
            <color indexed="81"/>
            <rFont val="Tahoma"/>
            <family val="2"/>
          </rPr>
          <t>Enter the term begin date here (MM/DD/YY).</t>
        </r>
      </text>
    </comment>
    <comment ref="C2" authorId="0" shapeId="0" xr:uid="{00000000-0006-0000-0000-000002000000}">
      <text>
        <r>
          <rPr>
            <sz val="9"/>
            <color indexed="81"/>
            <rFont val="Tahoma"/>
            <family val="2"/>
          </rPr>
          <t>Enter the term end date here (MM/DD/YY).</t>
        </r>
      </text>
    </comment>
    <comment ref="D2" authorId="0" shapeId="0" xr:uid="{00000000-0006-0000-0000-000003000000}">
      <text>
        <r>
          <rPr>
            <sz val="9"/>
            <color indexed="81"/>
            <rFont val="Tahoma"/>
            <family val="2"/>
          </rPr>
          <t>Enter the number of credits (in-residence and distance) the claimant is taking here.</t>
        </r>
      </text>
    </comment>
    <comment ref="F2" authorId="0" shapeId="0" xr:uid="{00000000-0006-0000-0000-000004000000}">
      <text>
        <r>
          <rPr>
            <sz val="9"/>
            <color indexed="81"/>
            <rFont val="Tahoma"/>
            <family val="2"/>
          </rPr>
          <t>Select the claimant’s benefit percentage level from the drop box.</t>
        </r>
      </text>
    </comment>
    <comment ref="G2" authorId="0" shapeId="0" xr:uid="{00000000-0006-0000-0000-000005000000}">
      <text>
        <r>
          <rPr>
            <sz val="9"/>
            <color indexed="81"/>
            <rFont val="Tahoma"/>
            <family val="2"/>
          </rPr>
          <t>This field shows the claimant’s Books and Supplies cap for the term. This is found by the following manual calculation:
# of credits * (1000/24) * claimant’s benefit level</t>
        </r>
      </text>
    </comment>
    <comment ref="H2" authorId="0" shapeId="0" xr:uid="{00000000-0006-0000-0000-000006000000}">
      <text>
        <r>
          <rPr>
            <sz val="9"/>
            <color indexed="81"/>
            <rFont val="Tahoma"/>
            <family val="2"/>
          </rPr>
          <t>If the award was processed in LTS – enter the Books and Supplies payment amount provided by LTS. 
If the award was not processed in LTS – Enter “0”.</t>
        </r>
      </text>
    </comment>
    <comment ref="I2" authorId="0" shapeId="0" xr:uid="{00000000-0006-0000-0000-000007000000}">
      <text>
        <r>
          <rPr>
            <sz val="9"/>
            <color indexed="81"/>
            <rFont val="Tahoma"/>
            <family val="2"/>
          </rPr>
          <t xml:space="preserve">Enter the amount requested by the school for the claimant’s Books, Supplies, and Equipment.
</t>
        </r>
        <r>
          <rPr>
            <b/>
            <sz val="9"/>
            <color indexed="81"/>
            <rFont val="Tahoma"/>
            <family val="2"/>
          </rPr>
          <t>REMEMBER:</t>
        </r>
        <r>
          <rPr>
            <sz val="9"/>
            <color indexed="81"/>
            <rFont val="Tahoma"/>
            <family val="2"/>
          </rPr>
          <t xml:space="preserve"> Schools must list books, equipment, and supplies - individually showing the cost of each item (with the exception of consumable supplies which total under $10.00). 
If this is not provided, you must develop for this information prior to releasing payment.</t>
        </r>
      </text>
    </comment>
    <comment ref="J2" authorId="0" shapeId="0" xr:uid="{00000000-0006-0000-0000-000008000000}">
      <text>
        <r>
          <rPr>
            <sz val="9"/>
            <color indexed="81"/>
            <rFont val="Tahoma"/>
            <family val="2"/>
          </rPr>
          <t xml:space="preserve">This is the Books and Supplies amount owed to the claimant.
See the M22-4, Part IV, Chapter 13 – Miscellaneous Award Issues, Section 13.17 – Award Procedures for Incarcerated Claimants for instructions on how to process this award in LTS/BDN. 
</t>
        </r>
        <r>
          <rPr>
            <b/>
            <sz val="9"/>
            <color indexed="81"/>
            <rFont val="Tahoma"/>
            <family val="2"/>
          </rPr>
          <t>NOTE:</t>
        </r>
        <r>
          <rPr>
            <sz val="9"/>
            <color indexed="81"/>
            <rFont val="Tahoma"/>
            <family val="2"/>
          </rPr>
          <t xml:space="preserve"> If the “Books and Supplies Cap Remaining for the Academic Year” column (Column L) shows a negative number, then do </t>
        </r>
        <r>
          <rPr>
            <u/>
            <sz val="9"/>
            <color indexed="81"/>
            <rFont val="Tahoma"/>
            <family val="2"/>
          </rPr>
          <t>NOT</t>
        </r>
        <r>
          <rPr>
            <sz val="9"/>
            <color indexed="81"/>
            <rFont val="Tahoma"/>
            <family val="2"/>
          </rPr>
          <t xml:space="preserve"> pay the amount listed in this column. Instead pay the amount provided in the “Books and Supplies Cap Remaining for the Academic Year” column (Column L) for the preceding term. If the number in the preceding term is a negative number, then the claimant has exhausted their Books and Supplies cap and is not owed any further payments for the current academic year.
</t>
        </r>
      </text>
    </comment>
    <comment ref="K2" authorId="0" shapeId="0" xr:uid="{00000000-0006-0000-0000-000009000000}">
      <text>
        <r>
          <rPr>
            <sz val="9"/>
            <color indexed="81"/>
            <rFont val="Tahoma"/>
            <family val="2"/>
          </rPr>
          <t xml:space="preserve">This column provides a list of all Books and Supplies payments made to the claimant and tracks how much of their Books and Supplies cap they have remaining for the current academic year. </t>
        </r>
      </text>
    </comment>
    <comment ref="B15" authorId="0" shapeId="0" xr:uid="{00000000-0006-0000-0000-00000A000000}">
      <text>
        <r>
          <rPr>
            <b/>
            <sz val="9"/>
            <color indexed="81"/>
            <rFont val="Tahoma"/>
            <family val="2"/>
          </rPr>
          <t>NOTE: If there is even one IHL program at the facility you MUST use the IHL Facility calculator above.</t>
        </r>
      </text>
    </comment>
    <comment ref="B16" authorId="0" shapeId="0" xr:uid="{00000000-0006-0000-0000-00000B000000}">
      <text>
        <r>
          <rPr>
            <sz val="9"/>
            <color indexed="81"/>
            <rFont val="Tahoma"/>
            <family val="2"/>
          </rPr>
          <t>Enter the term begin date here (MM/DD/YY).</t>
        </r>
      </text>
    </comment>
    <comment ref="C16" authorId="0" shapeId="0" xr:uid="{00000000-0006-0000-0000-00000C000000}">
      <text>
        <r>
          <rPr>
            <sz val="9"/>
            <color indexed="81"/>
            <rFont val="Tahoma"/>
            <family val="2"/>
          </rPr>
          <t>Enter the term end date here (MM/DD/YY).</t>
        </r>
      </text>
    </comment>
    <comment ref="D16" authorId="0" shapeId="0" xr:uid="{00000000-0006-0000-0000-00000D000000}">
      <text>
        <r>
          <rPr>
            <sz val="9"/>
            <color indexed="81"/>
            <rFont val="Tahoma"/>
            <family val="2"/>
          </rPr>
          <t>“Length of Term in Days” is displayed here after Term Begin Date and Term End Date are entered.</t>
        </r>
      </text>
    </comment>
    <comment ref="F16" authorId="0" shapeId="0" xr:uid="{00000000-0006-0000-0000-00000E000000}">
      <text>
        <r>
          <rPr>
            <sz val="9"/>
            <color indexed="81"/>
            <rFont val="Tahoma"/>
            <family val="2"/>
          </rPr>
          <t>Select the claimant’s benefit percentage level from the drop box.</t>
        </r>
      </text>
    </comment>
    <comment ref="G16" authorId="0" shapeId="0" xr:uid="{00000000-0006-0000-0000-00000F000000}">
      <text>
        <r>
          <rPr>
            <sz val="9"/>
            <color indexed="81"/>
            <rFont val="Tahoma"/>
            <family val="2"/>
          </rPr>
          <t>This field shows the claimant’s Books and Supplies cap for the term. This is found by the following manual calculation:
# of Days in Enrollment * (996/360) * claimant’s benefit level</t>
        </r>
      </text>
    </comment>
    <comment ref="H16" authorId="0" shapeId="0" xr:uid="{00000000-0006-0000-0000-000010000000}">
      <text>
        <r>
          <rPr>
            <sz val="9"/>
            <color indexed="81"/>
            <rFont val="Tahoma"/>
            <family val="2"/>
          </rPr>
          <t>If the award was processed in LTS – enter the Books and Supplies payment amount provided by LTS. 
If the award was not processed in LTS – Enter “0”.</t>
        </r>
      </text>
    </comment>
    <comment ref="I16" authorId="0" shapeId="0" xr:uid="{00000000-0006-0000-0000-000011000000}">
      <text>
        <r>
          <rPr>
            <sz val="9"/>
            <color indexed="81"/>
            <rFont val="Tahoma"/>
            <family val="2"/>
          </rPr>
          <t xml:space="preserve">Enter the amount requested by the school for the claimant’s Books, Supplies, and Equipment.
</t>
        </r>
        <r>
          <rPr>
            <b/>
            <sz val="9"/>
            <color indexed="81"/>
            <rFont val="Tahoma"/>
            <family val="2"/>
          </rPr>
          <t>REMEMBER:</t>
        </r>
        <r>
          <rPr>
            <sz val="9"/>
            <color indexed="81"/>
            <rFont val="Tahoma"/>
            <family val="2"/>
          </rPr>
          <t xml:space="preserve"> Schools must list books, equipment, and supplies - individually showing the cost of each item (with the exception of consumable supplies which total under $10.00). 
If this is not provided, you must develop for this information prior to releasing payment.</t>
        </r>
      </text>
    </comment>
    <comment ref="J16" authorId="0" shapeId="0" xr:uid="{00000000-0006-0000-0000-000012000000}">
      <text>
        <r>
          <rPr>
            <sz val="9"/>
            <color indexed="81"/>
            <rFont val="Tahoma"/>
            <family val="2"/>
          </rPr>
          <t xml:space="preserve">This is the Books and Supplies amount owed to the claimant.
See the M22-4, Part IV, Chapter 13 – Miscellaneous Award Issues, Section 13.17 – Award Procedures for Incarcerated Claimants for instructions on how to process this award in LTS/BDN. 
NOTE: If the “Books and Supplies Cap Remaining for the Academic Year” column (Column M) shows a negative number, then do NOT pay the amount listed in this column. Instead pay the amount provided in the “Books and Supplies Cap Remaining for the Academic Year” column (Column M) for the preceding term. If the number in the preceding term is a negative number, then the claimant has exhausted their Books and Supplies cap and is not owed any further payments for the current academic year.
</t>
        </r>
      </text>
    </comment>
    <comment ref="K16" authorId="0" shapeId="0" xr:uid="{00000000-0006-0000-0000-000013000000}">
      <text>
        <r>
          <rPr>
            <sz val="9"/>
            <color indexed="81"/>
            <rFont val="Tahoma"/>
            <family val="2"/>
          </rPr>
          <t xml:space="preserve">This column provides a list of all Books and Supplies payments made to the claimant and tracks how much of their Books and Supplies cap they have remaining for the current academic year. 
</t>
        </r>
        <r>
          <rPr>
            <b/>
            <sz val="9"/>
            <color indexed="81"/>
            <rFont val="Tahoma"/>
            <family val="2"/>
          </rPr>
          <t>NOTE:</t>
        </r>
        <r>
          <rPr>
            <sz val="9"/>
            <color indexed="81"/>
            <rFont val="Tahoma"/>
            <family val="2"/>
          </rPr>
          <t xml:space="preserve"> This should be correct only if all periods for the academic year have been entered correctly.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Jerome Golombek</author>
  </authors>
  <commentList>
    <comment ref="E4" authorId="0" shapeId="0" xr:uid="{00000000-0006-0000-0100-000001000000}">
      <text>
        <r>
          <rPr>
            <sz val="9"/>
            <color indexed="81"/>
            <rFont val="Tahoma"/>
            <family val="2"/>
          </rPr>
          <t>Select the claimant’s benefit percentage level from the drop box.</t>
        </r>
      </text>
    </comment>
    <comment ref="F4" authorId="0" shapeId="0" xr:uid="{00000000-0006-0000-0100-000002000000}">
      <text>
        <r>
          <rPr>
            <sz val="9"/>
            <color indexed="81"/>
            <rFont val="Tahoma"/>
            <family val="2"/>
          </rPr>
          <t>Enter the amount paid to claimant for Books and Supplies.</t>
        </r>
      </text>
    </comment>
    <comment ref="G5" authorId="0" shapeId="0" xr:uid="{00000000-0006-0000-0100-000003000000}">
      <text>
        <r>
          <rPr>
            <b/>
            <sz val="9"/>
            <color indexed="81"/>
            <rFont val="Tahoma"/>
            <family val="2"/>
          </rPr>
          <t>If there is any decimal - then any remaining amount must be rounded to to the nearest amount evenly divisible by $41.67 - so in all cases where there are decimal points, round up and add the extra day</t>
        </r>
      </text>
    </comment>
    <comment ref="E9" authorId="0" shapeId="0" xr:uid="{00000000-0006-0000-0100-000004000000}">
      <text>
        <r>
          <rPr>
            <sz val="9"/>
            <color indexed="81"/>
            <rFont val="Tahoma"/>
            <family val="2"/>
          </rPr>
          <t xml:space="preserve">Select the claimant’s benefit percentage level from the drop box.
</t>
        </r>
      </text>
    </comment>
    <comment ref="F9" authorId="0" shapeId="0" xr:uid="{00000000-0006-0000-0100-000005000000}">
      <text>
        <r>
          <rPr>
            <sz val="9"/>
            <color indexed="81"/>
            <rFont val="Tahoma"/>
            <family val="2"/>
          </rPr>
          <t>Enter the amount paid to claimant for Books and Supplies.</t>
        </r>
      </text>
    </comment>
    <comment ref="G10" authorId="0" shapeId="0" xr:uid="{00000000-0006-0000-0100-000006000000}">
      <text>
        <r>
          <rPr>
            <b/>
            <sz val="9"/>
            <color indexed="81"/>
            <rFont val="Tahoma"/>
            <family val="2"/>
          </rPr>
          <t>If there is any decimal - then any remaining amount must be rounded to to the nearest amount evenly divisible by $83 - so in all cases where there are decimal points, round up and add the extra day</t>
        </r>
      </text>
    </comment>
  </commentList>
</comments>
</file>

<file path=xl/sharedStrings.xml><?xml version="1.0" encoding="utf-8"?>
<sst xmlns="http://schemas.openxmlformats.org/spreadsheetml/2006/main" count="32" uniqueCount="20">
  <si>
    <t>Term Begin Date</t>
  </si>
  <si>
    <t>Term End Date</t>
  </si>
  <si>
    <t>Claimant Benefit level</t>
  </si>
  <si>
    <t>Books, Supplies, and Equipment charges listed on the VA Form 1999</t>
  </si>
  <si>
    <t>Payment Due to Claimant</t>
  </si>
  <si>
    <t>Number of Credits</t>
  </si>
  <si>
    <t>Amount of Books and Supplies Payment Provided in LTS</t>
  </si>
  <si>
    <t xml:space="preserve">IHL Books and Supplies Amount </t>
  </si>
  <si>
    <t>Claimant Benefit Level</t>
  </si>
  <si>
    <t>IHL</t>
  </si>
  <si>
    <t>Books and Supplies Payment Due to Claimant</t>
  </si>
  <si>
    <t>Number of Days of entitlement Used</t>
  </si>
  <si>
    <t>IHL - Incarcerated Veteran - Out of System Entitlement Calculation</t>
  </si>
  <si>
    <t>Books and Supplies Cap Remaining for the Academic Year</t>
  </si>
  <si>
    <t>Number of Days in Enrollment</t>
  </si>
  <si>
    <t>IHL Facility- Incarcerated Veteran - Books and Supplies Payment Calculator</t>
  </si>
  <si>
    <t>NCD Facility- Incarcerated Veteran - Books and Supplies Payment Calculator</t>
  </si>
  <si>
    <t xml:space="preserve">Max Amount of Books and Supplies Payable to the Claimant this Term </t>
  </si>
  <si>
    <t>NCD - Incarcerated Veteran - Out of System Entitlement Calculation</t>
  </si>
  <si>
    <t>NCD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</si>
</sst>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6"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u/>
      <sz val="9"/>
      <color indexed="81"/>
      <name val="Tahoma"/>
      <family val="2"/>
    </font>
    <font>
      <b/>
      <sz val="14"/>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xf numFmtId="9" fontId="0" fillId="0" borderId="0" xfId="0" applyNumberFormat="1"/>
    <xf numFmtId="2" fontId="0" fillId="0" borderId="1" xfId="0" applyNumberFormat="1" applyBorder="1" applyAlignment="1">
      <alignment horizontal="center"/>
    </xf>
    <xf numFmtId="164" fontId="0" fillId="0" borderId="1" xfId="0" applyNumberFormat="1" applyBorder="1" applyAlignment="1">
      <alignment horizontal="center"/>
    </xf>
    <xf numFmtId="0" fontId="0" fillId="0" borderId="0" xfId="0" applyAlignment="1">
      <alignment horizontal="center" vertical="center" wrapText="1"/>
    </xf>
    <xf numFmtId="165" fontId="0" fillId="0" borderId="1" xfId="0" applyNumberFormat="1" applyBorder="1" applyAlignment="1">
      <alignment horizontal="center"/>
    </xf>
    <xf numFmtId="1" fontId="0" fillId="0" borderId="1" xfId="0" applyNumberFormat="1" applyBorder="1" applyAlignment="1">
      <alignment horizontal="center"/>
    </xf>
    <xf numFmtId="0" fontId="0" fillId="4"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0" xfId="0" applyAlignment="1">
      <alignment horizontal="center"/>
    </xf>
    <xf numFmtId="0" fontId="0" fillId="4" borderId="1" xfId="0" applyFill="1" applyBorder="1" applyAlignment="1">
      <alignment horizontal="center"/>
    </xf>
    <xf numFmtId="164" fontId="0" fillId="4" borderId="1" xfId="0" applyNumberFormat="1" applyFill="1" applyBorder="1" applyAlignment="1">
      <alignment horizontal="center"/>
    </xf>
    <xf numFmtId="2" fontId="0" fillId="4" borderId="1" xfId="0" applyNumberFormat="1" applyFill="1" applyBorder="1" applyAlignment="1">
      <alignment horizontal="center"/>
    </xf>
    <xf numFmtId="4" fontId="0" fillId="4" borderId="1" xfId="0" applyNumberFormat="1" applyFill="1" applyBorder="1" applyAlignment="1">
      <alignment horizontal="center"/>
    </xf>
    <xf numFmtId="14" fontId="0" fillId="0" borderId="1" xfId="0" applyNumberFormat="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2" borderId="1" xfId="0" applyFont="1" applyFill="1" applyBorder="1" applyAlignment="1">
      <alignment horizontal="center"/>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O38"/>
  <sheetViews>
    <sheetView tabSelected="1" zoomScale="80" zoomScaleNormal="80" workbookViewId="0">
      <selection activeCell="B1" sqref="B1:K1"/>
    </sheetView>
  </sheetViews>
  <sheetFormatPr defaultRowHeight="15" x14ac:dyDescent="0.25"/>
  <cols>
    <col min="2" max="2" width="15.140625" customWidth="1"/>
    <col min="3" max="3" width="13.7109375" customWidth="1"/>
    <col min="4" max="4" width="10.42578125" customWidth="1"/>
    <col min="7" max="7" width="22.5703125" style="1" customWidth="1"/>
    <col min="8" max="8" width="18.28515625" customWidth="1"/>
    <col min="9" max="9" width="16.7109375" customWidth="1"/>
    <col min="10" max="10" width="13" customWidth="1"/>
    <col min="11" max="11" width="19.42578125" customWidth="1"/>
    <col min="12" max="12" width="21.28515625" hidden="1" customWidth="1"/>
  </cols>
  <sheetData>
    <row r="1" spans="2:15" ht="18" x14ac:dyDescent="0.35">
      <c r="B1" s="16" t="s">
        <v>15</v>
      </c>
      <c r="C1" s="17"/>
      <c r="D1" s="17"/>
      <c r="E1" s="17"/>
      <c r="F1" s="17"/>
      <c r="G1" s="17"/>
      <c r="H1" s="17"/>
      <c r="I1" s="17"/>
      <c r="J1" s="17"/>
      <c r="K1" s="18"/>
    </row>
    <row r="2" spans="2:15" ht="72" x14ac:dyDescent="0.3">
      <c r="B2" s="9" t="s">
        <v>0</v>
      </c>
      <c r="C2" s="9" t="s">
        <v>1</v>
      </c>
      <c r="D2" s="9" t="s">
        <v>5</v>
      </c>
      <c r="E2" s="9" t="s">
        <v>7</v>
      </c>
      <c r="F2" s="9" t="s">
        <v>8</v>
      </c>
      <c r="G2" s="9" t="s">
        <v>17</v>
      </c>
      <c r="H2" s="9" t="s">
        <v>6</v>
      </c>
      <c r="I2" s="9" t="s">
        <v>3</v>
      </c>
      <c r="J2" s="9" t="s">
        <v>4</v>
      </c>
      <c r="K2" s="9" t="s">
        <v>13</v>
      </c>
      <c r="L2" s="5"/>
      <c r="M2" s="5"/>
      <c r="N2" s="5"/>
      <c r="O2" s="5"/>
    </row>
    <row r="3" spans="2:15" ht="14.45" x14ac:dyDescent="0.3">
      <c r="B3" s="6"/>
      <c r="C3" s="6"/>
      <c r="D3" s="7"/>
      <c r="E3" s="11">
        <f>1000/24</f>
        <v>41.666666666666664</v>
      </c>
      <c r="F3" s="3"/>
      <c r="G3" s="12">
        <f t="shared" ref="G3:G12" si="0">D3*E3*F3</f>
        <v>0</v>
      </c>
      <c r="H3" s="4"/>
      <c r="I3" s="4"/>
      <c r="J3" s="12">
        <f t="shared" ref="J3:J12" si="1">MIN(G3,I3)</f>
        <v>0</v>
      </c>
      <c r="K3" s="12">
        <f>1000*F3-J3</f>
        <v>0</v>
      </c>
    </row>
    <row r="4" spans="2:15" ht="14.45" x14ac:dyDescent="0.3">
      <c r="B4" s="6"/>
      <c r="C4" s="6"/>
      <c r="D4" s="7"/>
      <c r="E4" s="11">
        <f t="shared" ref="E4:E12" si="2">1000/24</f>
        <v>41.666666666666664</v>
      </c>
      <c r="F4" s="3"/>
      <c r="G4" s="12">
        <f t="shared" si="0"/>
        <v>0</v>
      </c>
      <c r="H4" s="4"/>
      <c r="I4" s="4"/>
      <c r="J4" s="12">
        <f t="shared" si="1"/>
        <v>0</v>
      </c>
      <c r="K4" s="12">
        <f t="shared" ref="K4:K12" si="3">K3-J4</f>
        <v>0</v>
      </c>
    </row>
    <row r="5" spans="2:15" ht="14.45" x14ac:dyDescent="0.3">
      <c r="B5" s="6"/>
      <c r="C5" s="6"/>
      <c r="D5" s="7"/>
      <c r="E5" s="11">
        <f t="shared" si="2"/>
        <v>41.666666666666664</v>
      </c>
      <c r="F5" s="3"/>
      <c r="G5" s="12">
        <f t="shared" si="0"/>
        <v>0</v>
      </c>
      <c r="H5" s="4"/>
      <c r="I5" s="4"/>
      <c r="J5" s="12">
        <f t="shared" si="1"/>
        <v>0</v>
      </c>
      <c r="K5" s="12">
        <f t="shared" si="3"/>
        <v>0</v>
      </c>
    </row>
    <row r="6" spans="2:15" ht="14.45" x14ac:dyDescent="0.3">
      <c r="B6" s="6"/>
      <c r="C6" s="6"/>
      <c r="D6" s="7"/>
      <c r="E6" s="11">
        <f t="shared" si="2"/>
        <v>41.666666666666664</v>
      </c>
      <c r="F6" s="3"/>
      <c r="G6" s="12">
        <f t="shared" si="0"/>
        <v>0</v>
      </c>
      <c r="H6" s="4"/>
      <c r="I6" s="4"/>
      <c r="J6" s="12">
        <f t="shared" si="1"/>
        <v>0</v>
      </c>
      <c r="K6" s="12">
        <f t="shared" si="3"/>
        <v>0</v>
      </c>
    </row>
    <row r="7" spans="2:15" ht="14.45" x14ac:dyDescent="0.3">
      <c r="B7" s="6"/>
      <c r="C7" s="6"/>
      <c r="D7" s="7"/>
      <c r="E7" s="11">
        <f t="shared" si="2"/>
        <v>41.666666666666664</v>
      </c>
      <c r="F7" s="3"/>
      <c r="G7" s="12">
        <f t="shared" si="0"/>
        <v>0</v>
      </c>
      <c r="H7" s="4"/>
      <c r="I7" s="4"/>
      <c r="J7" s="12">
        <f t="shared" si="1"/>
        <v>0</v>
      </c>
      <c r="K7" s="12">
        <f t="shared" si="3"/>
        <v>0</v>
      </c>
    </row>
    <row r="8" spans="2:15" ht="14.45" x14ac:dyDescent="0.3">
      <c r="B8" s="6"/>
      <c r="C8" s="6"/>
      <c r="D8" s="7"/>
      <c r="E8" s="11">
        <f t="shared" si="2"/>
        <v>41.666666666666664</v>
      </c>
      <c r="F8" s="3"/>
      <c r="G8" s="12">
        <f t="shared" si="0"/>
        <v>0</v>
      </c>
      <c r="H8" s="4"/>
      <c r="I8" s="4"/>
      <c r="J8" s="12">
        <f t="shared" si="1"/>
        <v>0</v>
      </c>
      <c r="K8" s="12">
        <f t="shared" si="3"/>
        <v>0</v>
      </c>
    </row>
    <row r="9" spans="2:15" ht="14.45" x14ac:dyDescent="0.3">
      <c r="B9" s="6"/>
      <c r="C9" s="6"/>
      <c r="D9" s="7"/>
      <c r="E9" s="11">
        <f t="shared" si="2"/>
        <v>41.666666666666664</v>
      </c>
      <c r="F9" s="3"/>
      <c r="G9" s="12">
        <f t="shared" si="0"/>
        <v>0</v>
      </c>
      <c r="H9" s="4"/>
      <c r="I9" s="4"/>
      <c r="J9" s="12">
        <f t="shared" si="1"/>
        <v>0</v>
      </c>
      <c r="K9" s="12">
        <f t="shared" si="3"/>
        <v>0</v>
      </c>
    </row>
    <row r="10" spans="2:15" ht="14.45" x14ac:dyDescent="0.3">
      <c r="B10" s="6"/>
      <c r="C10" s="6"/>
      <c r="D10" s="7"/>
      <c r="E10" s="11">
        <f t="shared" si="2"/>
        <v>41.666666666666664</v>
      </c>
      <c r="F10" s="3"/>
      <c r="G10" s="12">
        <f t="shared" si="0"/>
        <v>0</v>
      </c>
      <c r="H10" s="4"/>
      <c r="I10" s="4"/>
      <c r="J10" s="12">
        <f t="shared" si="1"/>
        <v>0</v>
      </c>
      <c r="K10" s="12">
        <f t="shared" si="3"/>
        <v>0</v>
      </c>
    </row>
    <row r="11" spans="2:15" ht="14.45" x14ac:dyDescent="0.3">
      <c r="B11" s="6"/>
      <c r="C11" s="6"/>
      <c r="D11" s="7"/>
      <c r="E11" s="11">
        <f t="shared" si="2"/>
        <v>41.666666666666664</v>
      </c>
      <c r="F11" s="3"/>
      <c r="G11" s="12">
        <f t="shared" si="0"/>
        <v>0</v>
      </c>
      <c r="H11" s="4"/>
      <c r="I11" s="4"/>
      <c r="J11" s="12">
        <f t="shared" si="1"/>
        <v>0</v>
      </c>
      <c r="K11" s="12">
        <f t="shared" si="3"/>
        <v>0</v>
      </c>
    </row>
    <row r="12" spans="2:15" ht="14.45" x14ac:dyDescent="0.3">
      <c r="B12" s="6"/>
      <c r="C12" s="6"/>
      <c r="D12" s="7"/>
      <c r="E12" s="11">
        <f t="shared" si="2"/>
        <v>41.666666666666664</v>
      </c>
      <c r="F12" s="3"/>
      <c r="G12" s="12">
        <f t="shared" si="0"/>
        <v>0</v>
      </c>
      <c r="H12" s="4"/>
      <c r="I12" s="4"/>
      <c r="J12" s="12">
        <f t="shared" si="1"/>
        <v>0</v>
      </c>
      <c r="K12" s="12">
        <f t="shared" si="3"/>
        <v>0</v>
      </c>
    </row>
    <row r="15" spans="2:15" ht="18" x14ac:dyDescent="0.35">
      <c r="B15" s="19" t="s">
        <v>16</v>
      </c>
      <c r="C15" s="19"/>
      <c r="D15" s="19"/>
      <c r="E15" s="19"/>
      <c r="F15" s="19"/>
      <c r="G15" s="19"/>
      <c r="H15" s="19"/>
      <c r="I15" s="19"/>
      <c r="J15" s="19"/>
      <c r="K15" s="19"/>
      <c r="L15" s="19"/>
    </row>
    <row r="16" spans="2:15" ht="72" x14ac:dyDescent="0.3">
      <c r="B16" s="9" t="s">
        <v>0</v>
      </c>
      <c r="C16" s="9" t="s">
        <v>1</v>
      </c>
      <c r="D16" s="9" t="s">
        <v>14</v>
      </c>
      <c r="E16" s="9" t="s">
        <v>7</v>
      </c>
      <c r="F16" s="9" t="s">
        <v>8</v>
      </c>
      <c r="G16" s="9" t="s">
        <v>17</v>
      </c>
      <c r="H16" s="9" t="s">
        <v>6</v>
      </c>
      <c r="I16" s="9" t="s">
        <v>3</v>
      </c>
      <c r="J16" s="9" t="s">
        <v>4</v>
      </c>
      <c r="K16" s="9" t="s">
        <v>13</v>
      </c>
    </row>
    <row r="17" spans="2:12" ht="15" customHeight="1" x14ac:dyDescent="0.3">
      <c r="B17" s="15"/>
      <c r="C17" s="15"/>
      <c r="D17" s="11" t="str">
        <f>IF(NOT(OR(ISBLANK(C17),ISBLANK(B17))),DAYS360(B17,C17)+1,"0")</f>
        <v>0</v>
      </c>
      <c r="E17" s="11">
        <f>996/360</f>
        <v>2.7666666666666666</v>
      </c>
      <c r="F17" s="3"/>
      <c r="G17" s="12">
        <f t="shared" ref="G17:G26" si="4">D17*E17*F17</f>
        <v>0</v>
      </c>
      <c r="H17" s="4"/>
      <c r="I17" s="4"/>
      <c r="J17" s="12">
        <f t="shared" ref="J17:J26" si="5">MIN(G17,I17)</f>
        <v>0</v>
      </c>
      <c r="K17" s="12">
        <f>996*F17-J17</f>
        <v>0</v>
      </c>
    </row>
    <row r="18" spans="2:12" ht="14.45" x14ac:dyDescent="0.3">
      <c r="B18" s="15"/>
      <c r="C18" s="15"/>
      <c r="D18" s="11" t="str">
        <f t="shared" ref="D18:D26" si="6">IF(NOT(OR(ISBLANK(C18),ISBLANK(B18))),DAYS360(B18,C18)+1,"0")</f>
        <v>0</v>
      </c>
      <c r="E18" s="11">
        <f>996/360</f>
        <v>2.7666666666666666</v>
      </c>
      <c r="F18" s="3"/>
      <c r="G18" s="12">
        <f t="shared" si="4"/>
        <v>0</v>
      </c>
      <c r="H18" s="4"/>
      <c r="I18" s="4"/>
      <c r="J18" s="12">
        <f t="shared" si="5"/>
        <v>0</v>
      </c>
      <c r="K18" s="12">
        <f t="shared" ref="K18:K26" si="7">996*F18-J18</f>
        <v>0</v>
      </c>
      <c r="L18" s="1"/>
    </row>
    <row r="19" spans="2:12" ht="14.45" x14ac:dyDescent="0.3">
      <c r="B19" s="15"/>
      <c r="C19" s="15"/>
      <c r="D19" s="11" t="str">
        <f t="shared" si="6"/>
        <v>0</v>
      </c>
      <c r="E19" s="11">
        <f t="shared" ref="E19:E26" si="8">996/360</f>
        <v>2.7666666666666666</v>
      </c>
      <c r="F19" s="3"/>
      <c r="G19" s="12">
        <f t="shared" si="4"/>
        <v>0</v>
      </c>
      <c r="H19" s="4"/>
      <c r="I19" s="4"/>
      <c r="J19" s="12">
        <f t="shared" si="5"/>
        <v>0</v>
      </c>
      <c r="K19" s="12">
        <f t="shared" si="7"/>
        <v>0</v>
      </c>
      <c r="L19" s="1"/>
    </row>
    <row r="20" spans="2:12" ht="14.45" x14ac:dyDescent="0.3">
      <c r="B20" s="15"/>
      <c r="C20" s="15"/>
      <c r="D20" s="11" t="str">
        <f t="shared" si="6"/>
        <v>0</v>
      </c>
      <c r="E20" s="11">
        <f t="shared" si="8"/>
        <v>2.7666666666666666</v>
      </c>
      <c r="F20" s="3"/>
      <c r="G20" s="12">
        <f t="shared" si="4"/>
        <v>0</v>
      </c>
      <c r="H20" s="4"/>
      <c r="I20" s="4"/>
      <c r="J20" s="12">
        <f t="shared" si="5"/>
        <v>0</v>
      </c>
      <c r="K20" s="12">
        <f t="shared" si="7"/>
        <v>0</v>
      </c>
      <c r="L20" s="1"/>
    </row>
    <row r="21" spans="2:12" ht="14.45" x14ac:dyDescent="0.3">
      <c r="B21" s="15"/>
      <c r="C21" s="15"/>
      <c r="D21" s="11" t="str">
        <f t="shared" si="6"/>
        <v>0</v>
      </c>
      <c r="E21" s="11">
        <f t="shared" si="8"/>
        <v>2.7666666666666666</v>
      </c>
      <c r="F21" s="3"/>
      <c r="G21" s="12">
        <f t="shared" si="4"/>
        <v>0</v>
      </c>
      <c r="H21" s="4"/>
      <c r="I21" s="4"/>
      <c r="J21" s="12">
        <f t="shared" si="5"/>
        <v>0</v>
      </c>
      <c r="K21" s="12">
        <f t="shared" si="7"/>
        <v>0</v>
      </c>
      <c r="L21" s="1"/>
    </row>
    <row r="22" spans="2:12" x14ac:dyDescent="0.25">
      <c r="B22" s="15"/>
      <c r="C22" s="15"/>
      <c r="D22" s="11" t="str">
        <f t="shared" si="6"/>
        <v>0</v>
      </c>
      <c r="E22" s="11">
        <f t="shared" si="8"/>
        <v>2.7666666666666666</v>
      </c>
      <c r="F22" s="3"/>
      <c r="G22" s="12">
        <f t="shared" si="4"/>
        <v>0</v>
      </c>
      <c r="H22" s="4"/>
      <c r="I22" s="4"/>
      <c r="J22" s="12">
        <f t="shared" si="5"/>
        <v>0</v>
      </c>
      <c r="K22" s="12">
        <f t="shared" si="7"/>
        <v>0</v>
      </c>
      <c r="L22" s="1"/>
    </row>
    <row r="23" spans="2:12" x14ac:dyDescent="0.25">
      <c r="B23" s="15"/>
      <c r="C23" s="15"/>
      <c r="D23" s="11" t="str">
        <f t="shared" si="6"/>
        <v>0</v>
      </c>
      <c r="E23" s="11">
        <f t="shared" si="8"/>
        <v>2.7666666666666666</v>
      </c>
      <c r="F23" s="3"/>
      <c r="G23" s="12">
        <f t="shared" si="4"/>
        <v>0</v>
      </c>
      <c r="H23" s="4"/>
      <c r="I23" s="4"/>
      <c r="J23" s="12">
        <f t="shared" si="5"/>
        <v>0</v>
      </c>
      <c r="K23" s="12">
        <f t="shared" si="7"/>
        <v>0</v>
      </c>
      <c r="L23" s="1"/>
    </row>
    <row r="24" spans="2:12" x14ac:dyDescent="0.25">
      <c r="B24" s="15"/>
      <c r="C24" s="15"/>
      <c r="D24" s="11" t="str">
        <f t="shared" si="6"/>
        <v>0</v>
      </c>
      <c r="E24" s="11">
        <f t="shared" si="8"/>
        <v>2.7666666666666666</v>
      </c>
      <c r="F24" s="3"/>
      <c r="G24" s="12">
        <f t="shared" si="4"/>
        <v>0</v>
      </c>
      <c r="H24" s="4"/>
      <c r="I24" s="4"/>
      <c r="J24" s="12">
        <f t="shared" si="5"/>
        <v>0</v>
      </c>
      <c r="K24" s="12">
        <f t="shared" si="7"/>
        <v>0</v>
      </c>
      <c r="L24" s="1"/>
    </row>
    <row r="25" spans="2:12" x14ac:dyDescent="0.25">
      <c r="B25" s="15"/>
      <c r="C25" s="15"/>
      <c r="D25" s="11" t="str">
        <f t="shared" si="6"/>
        <v>0</v>
      </c>
      <c r="E25" s="11">
        <f t="shared" si="8"/>
        <v>2.7666666666666666</v>
      </c>
      <c r="F25" s="3"/>
      <c r="G25" s="12">
        <f t="shared" si="4"/>
        <v>0</v>
      </c>
      <c r="H25" s="4"/>
      <c r="I25" s="4"/>
      <c r="J25" s="12">
        <f t="shared" si="5"/>
        <v>0</v>
      </c>
      <c r="K25" s="12">
        <f t="shared" si="7"/>
        <v>0</v>
      </c>
      <c r="L25" s="1"/>
    </row>
    <row r="26" spans="2:12" x14ac:dyDescent="0.25">
      <c r="B26" s="15"/>
      <c r="C26" s="15"/>
      <c r="D26" s="11" t="str">
        <f t="shared" si="6"/>
        <v>0</v>
      </c>
      <c r="E26" s="11">
        <f t="shared" si="8"/>
        <v>2.7666666666666666</v>
      </c>
      <c r="F26" s="3"/>
      <c r="G26" s="12">
        <f t="shared" si="4"/>
        <v>0</v>
      </c>
      <c r="H26" s="4"/>
      <c r="I26" s="4"/>
      <c r="J26" s="12">
        <f t="shared" si="5"/>
        <v>0</v>
      </c>
      <c r="K26" s="12">
        <f t="shared" si="7"/>
        <v>0</v>
      </c>
      <c r="L26" s="1"/>
    </row>
    <row r="27" spans="2:12" x14ac:dyDescent="0.25">
      <c r="D27" s="1"/>
    </row>
    <row r="28" spans="2:12" x14ac:dyDescent="0.25">
      <c r="D28" s="1"/>
    </row>
    <row r="29" spans="2:12" x14ac:dyDescent="0.25">
      <c r="G29"/>
    </row>
    <row r="30" spans="2:12" x14ac:dyDescent="0.25">
      <c r="G30"/>
    </row>
    <row r="31" spans="2:12" x14ac:dyDescent="0.25">
      <c r="G31"/>
    </row>
    <row r="32" spans="2:12" x14ac:dyDescent="0.25">
      <c r="G32"/>
    </row>
    <row r="33" spans="7:7" x14ac:dyDescent="0.25">
      <c r="G33"/>
    </row>
    <row r="34" spans="7:7" x14ac:dyDescent="0.25">
      <c r="G34"/>
    </row>
    <row r="35" spans="7:7" x14ac:dyDescent="0.25">
      <c r="G35"/>
    </row>
    <row r="36" spans="7:7" x14ac:dyDescent="0.25">
      <c r="G36"/>
    </row>
    <row r="37" spans="7:7" x14ac:dyDescent="0.25">
      <c r="G37"/>
    </row>
    <row r="38" spans="7:7" x14ac:dyDescent="0.25">
      <c r="G38"/>
    </row>
  </sheetData>
  <mergeCells count="2">
    <mergeCell ref="B1:K1"/>
    <mergeCell ref="B15:L15"/>
  </mergeCells>
  <dataValidations count="2">
    <dataValidation type="whole" allowBlank="1" showInputMessage="1" showErrorMessage="1" sqref="D3:D12" xr:uid="{00000000-0002-0000-0000-000000000000}">
      <formula1>1</formula1>
      <formula2>999</formula2>
    </dataValidation>
    <dataValidation type="whole" allowBlank="1" showInputMessage="1" showErrorMessage="1" sqref="B17:C19" xr:uid="{00000000-0002-0000-0000-000001000000}">
      <formula1>0</formula1>
      <formula2>9999999999999990</formula2>
    </dataValidation>
  </dataValidations>
  <pageMargins left="0.7" right="0.7" top="0.75" bottom="0.75" header="0.3" footer="0.3"/>
  <pageSetup scale="7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Hide!$A$1:$A$7</xm:f>
          </x14:formula1>
          <xm:sqref>F3:F12 F17:F26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D3:L10"/>
  <sheetViews>
    <sheetView workbookViewId="0">
      <selection activeCell="E5" sqref="E5"/>
    </sheetView>
  </sheetViews>
  <sheetFormatPr defaultRowHeight="15" x14ac:dyDescent="0.25"/>
  <cols>
    <col min="6" max="6" width="14.7109375" customWidth="1"/>
    <col min="7" max="7" width="12.140625" customWidth="1"/>
  </cols>
  <sheetData>
    <row r="3" spans="4:12" ht="60" customHeight="1" x14ac:dyDescent="0.25">
      <c r="D3" s="20" t="s">
        <v>12</v>
      </c>
      <c r="E3" s="20"/>
      <c r="F3" s="20"/>
      <c r="G3" s="20"/>
    </row>
    <row r="4" spans="4:12" ht="60" x14ac:dyDescent="0.25">
      <c r="D4" s="8" t="s">
        <v>9</v>
      </c>
      <c r="E4" s="8" t="s">
        <v>2</v>
      </c>
      <c r="F4" s="8" t="s">
        <v>10</v>
      </c>
      <c r="G4" s="8" t="s">
        <v>11</v>
      </c>
      <c r="H4" s="5"/>
      <c r="I4" s="5"/>
      <c r="L4" s="10"/>
    </row>
    <row r="5" spans="4:12" x14ac:dyDescent="0.25">
      <c r="D5" s="11">
        <f>1000/24</f>
        <v>41.666666666666664</v>
      </c>
      <c r="E5" s="3">
        <v>1</v>
      </c>
      <c r="F5" s="4"/>
      <c r="G5" s="13">
        <f>F5/Hide!A21</f>
        <v>0</v>
      </c>
    </row>
    <row r="8" spans="4:12" ht="59.25" customHeight="1" x14ac:dyDescent="0.25">
      <c r="D8" s="20" t="s">
        <v>18</v>
      </c>
      <c r="E8" s="20"/>
      <c r="F8" s="20"/>
      <c r="G8" s="20"/>
    </row>
    <row r="9" spans="4:12" ht="60" x14ac:dyDescent="0.25">
      <c r="D9" s="8" t="s">
        <v>19</v>
      </c>
      <c r="E9" s="8" t="s">
        <v>2</v>
      </c>
      <c r="F9" s="8" t="s">
        <v>10</v>
      </c>
      <c r="G9" s="8" t="s">
        <v>11</v>
      </c>
    </row>
    <row r="10" spans="4:12" x14ac:dyDescent="0.25">
      <c r="D10" s="11">
        <f>996/360*30</f>
        <v>83</v>
      </c>
      <c r="E10" s="3">
        <v>1</v>
      </c>
      <c r="F10" s="4"/>
      <c r="G10" s="14">
        <f>F10/Hide!B21</f>
        <v>0</v>
      </c>
    </row>
  </sheetData>
  <mergeCells count="2">
    <mergeCell ref="D3:G3"/>
    <mergeCell ref="D8:G8"/>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Hide!$A$1:$A$7</xm:f>
          </x14:formula1>
          <xm:sqref>E5 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21"/>
  <sheetViews>
    <sheetView workbookViewId="0">
      <selection activeCell="B21" sqref="B21"/>
    </sheetView>
  </sheetViews>
  <sheetFormatPr defaultRowHeight="15" x14ac:dyDescent="0.25"/>
  <sheetData>
    <row r="1" spans="1:1" x14ac:dyDescent="0.25">
      <c r="A1" s="2">
        <v>1</v>
      </c>
    </row>
    <row r="2" spans="1:1" x14ac:dyDescent="0.25">
      <c r="A2" s="2">
        <v>0.9</v>
      </c>
    </row>
    <row r="3" spans="1:1" x14ac:dyDescent="0.25">
      <c r="A3" s="2">
        <v>0.8</v>
      </c>
    </row>
    <row r="4" spans="1:1" x14ac:dyDescent="0.25">
      <c r="A4" s="2">
        <v>0.7</v>
      </c>
    </row>
    <row r="5" spans="1:1" x14ac:dyDescent="0.25">
      <c r="A5" s="2">
        <v>0.6</v>
      </c>
    </row>
    <row r="6" spans="1:1" x14ac:dyDescent="0.25">
      <c r="A6" s="2">
        <v>0.5</v>
      </c>
    </row>
    <row r="7" spans="1:1" x14ac:dyDescent="0.25">
      <c r="A7" s="2">
        <v>0.4</v>
      </c>
    </row>
    <row r="21" spans="1:2" x14ac:dyDescent="0.25">
      <c r="A21" s="10">
        <f>'Entitlement Charged Calculator'!D5*'Entitlement Charged Calculator'!E5</f>
        <v>41.666666666666664</v>
      </c>
      <c r="B21">
        <f>'Entitlement Charged Calculator'!D10*'Entitlement Charged Calculator'!E10</f>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Books and Supplies Calculator</vt:lpstr>
      <vt:lpstr>Entitlement Charged Calculator</vt:lpstr>
      <vt:lpstr>Hide</vt:lpstr>
      <vt:lpstr>'Books and Supplies Calculator'!Print_Area</vt:lpstr>
    </vt:vector>
  </TitlesOfParts>
  <Company>Veteran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Jerome Golombek</dc:creator>
  <cp:lastModifiedBy>Kathy Poole</cp:lastModifiedBy>
  <cp:lastPrinted>2018-01-12T13:39:36Z</cp:lastPrinted>
  <dcterms:created xsi:type="dcterms:W3CDTF">2017-08-18T15:31:44Z</dcterms:created>
  <dcterms:modified xsi:type="dcterms:W3CDTF">2018-01-17T19:34:11Z</dcterms:modified>
</cp:coreProperties>
</file>