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20" yWindow="75" windowWidth="15180" windowHeight="9345"/>
  </bookViews>
  <sheets>
    <sheet name="Calculator" sheetId="1" r:id="rId1"/>
    <sheet name="COLA" sheetId="3" r:id="rId2"/>
  </sheets>
  <definedNames>
    <definedName name="_xlnm.Print_Area" localSheetId="0">Calculator!$A$1:$F$53</definedName>
  </definedNames>
  <calcPr calcId="145621"/>
</workbook>
</file>

<file path=xl/calcChain.xml><?xml version="1.0" encoding="utf-8"?>
<calcChain xmlns="http://schemas.openxmlformats.org/spreadsheetml/2006/main">
  <c r="B13" i="3" l="1"/>
  <c r="C42" i="3" l="1"/>
  <c r="C41" i="3" s="1"/>
  <c r="C40" i="3" l="1"/>
  <c r="C39" i="3" s="1"/>
  <c r="C38" i="3" s="1"/>
  <c r="C37" i="3" s="1"/>
  <c r="C36" i="3" s="1"/>
  <c r="C35" i="3" s="1"/>
  <c r="C34" i="3" s="1"/>
  <c r="C33" i="3" s="1"/>
  <c r="C32" i="3" s="1"/>
  <c r="C31" i="3" s="1"/>
  <c r="C30" i="3" s="1"/>
  <c r="C29" i="3" s="1"/>
  <c r="C28" i="3" s="1"/>
  <c r="C27" i="3" s="1"/>
  <c r="C26" i="3" s="1"/>
  <c r="C25" i="3" s="1"/>
  <c r="C24" i="3" s="1"/>
  <c r="C23" i="3" s="1"/>
  <c r="C22" i="3" s="1"/>
  <c r="C21" i="3" s="1"/>
  <c r="C20" i="3" s="1"/>
  <c r="C19" i="3" s="1"/>
  <c r="C18" i="3" s="1"/>
  <c r="C17" i="3" s="1"/>
  <c r="C16" i="3" s="1"/>
  <c r="C15" i="3" s="1"/>
  <c r="C14" i="3" s="1"/>
  <c r="C13" i="3" s="1"/>
  <c r="C12" i="3" s="1"/>
  <c r="B14" i="3"/>
  <c r="B15" i="3" s="1"/>
  <c r="B16" i="3" s="1"/>
  <c r="B17" i="3" s="1"/>
  <c r="B18" i="3" s="1"/>
  <c r="B19" i="3" s="1"/>
  <c r="F3" i="1"/>
  <c r="N3" i="1" s="1"/>
  <c r="I3" i="1"/>
  <c r="J3" i="1"/>
  <c r="K3" i="1"/>
  <c r="L3" i="1"/>
  <c r="F4" i="1"/>
  <c r="O4" i="1" s="1"/>
  <c r="I4" i="1"/>
  <c r="J4" i="1"/>
  <c r="K4" i="1"/>
  <c r="L4" i="1"/>
  <c r="F5" i="1"/>
  <c r="N5" i="1" s="1"/>
  <c r="I5" i="1"/>
  <c r="J5" i="1"/>
  <c r="K5" i="1"/>
  <c r="L5" i="1"/>
  <c r="F6" i="1"/>
  <c r="M6" i="1" s="1"/>
  <c r="I6" i="1"/>
  <c r="J6" i="1"/>
  <c r="K6" i="1"/>
  <c r="L6" i="1"/>
  <c r="F7" i="1"/>
  <c r="P7" i="1" s="1"/>
  <c r="N7" i="1"/>
  <c r="I7" i="1"/>
  <c r="J7" i="1"/>
  <c r="K7" i="1"/>
  <c r="L7" i="1"/>
  <c r="F8" i="1"/>
  <c r="I8" i="1"/>
  <c r="J8" i="1"/>
  <c r="K8" i="1"/>
  <c r="L8" i="1"/>
  <c r="P8" i="1"/>
  <c r="F9" i="1"/>
  <c r="I9" i="1"/>
  <c r="J9" i="1"/>
  <c r="K9" i="1"/>
  <c r="L9" i="1"/>
  <c r="N9" i="1"/>
  <c r="P9" i="1"/>
  <c r="F10" i="1"/>
  <c r="I10" i="1"/>
  <c r="J10" i="1"/>
  <c r="K10" i="1"/>
  <c r="L10" i="1"/>
  <c r="P10" i="1"/>
  <c r="F11" i="1"/>
  <c r="I11" i="1"/>
  <c r="J11" i="1"/>
  <c r="K11" i="1"/>
  <c r="L11" i="1"/>
  <c r="N11" i="1"/>
  <c r="P11" i="1"/>
  <c r="F12" i="1"/>
  <c r="I12" i="1"/>
  <c r="J12" i="1"/>
  <c r="K12" i="1"/>
  <c r="L12" i="1"/>
  <c r="P12" i="1"/>
  <c r="F13" i="1"/>
  <c r="I13" i="1"/>
  <c r="J13" i="1"/>
  <c r="K13" i="1"/>
  <c r="L13" i="1"/>
  <c r="N13" i="1"/>
  <c r="P13" i="1"/>
  <c r="F14" i="1"/>
  <c r="I14" i="1"/>
  <c r="J14" i="1"/>
  <c r="K14" i="1"/>
  <c r="L14" i="1"/>
  <c r="P14" i="1"/>
  <c r="F15" i="1"/>
  <c r="I15" i="1"/>
  <c r="J15" i="1"/>
  <c r="K15" i="1"/>
  <c r="L15" i="1"/>
  <c r="N15" i="1"/>
  <c r="P15" i="1"/>
  <c r="F16" i="1"/>
  <c r="I16" i="1"/>
  <c r="J16" i="1"/>
  <c r="K16" i="1"/>
  <c r="L16" i="1"/>
  <c r="P16" i="1"/>
  <c r="F17" i="1"/>
  <c r="I17" i="1"/>
  <c r="J17" i="1"/>
  <c r="K17" i="1"/>
  <c r="L17" i="1"/>
  <c r="N17" i="1"/>
  <c r="P17" i="1"/>
  <c r="F18" i="1"/>
  <c r="I18" i="1"/>
  <c r="J18" i="1"/>
  <c r="K18" i="1"/>
  <c r="L18" i="1"/>
  <c r="P18" i="1"/>
  <c r="F19" i="1"/>
  <c r="I19" i="1"/>
  <c r="J19" i="1"/>
  <c r="K19" i="1"/>
  <c r="L19" i="1"/>
  <c r="N19" i="1"/>
  <c r="P19" i="1"/>
  <c r="F20" i="1"/>
  <c r="I20" i="1"/>
  <c r="J20" i="1"/>
  <c r="K20" i="1"/>
  <c r="L20" i="1"/>
  <c r="P20" i="1"/>
  <c r="F21" i="1"/>
  <c r="I21" i="1"/>
  <c r="J21" i="1"/>
  <c r="K21" i="1"/>
  <c r="L21" i="1"/>
  <c r="N21" i="1"/>
  <c r="P21" i="1"/>
  <c r="F22" i="1"/>
  <c r="I22" i="1"/>
  <c r="J22" i="1"/>
  <c r="K22" i="1"/>
  <c r="L22" i="1"/>
  <c r="P22" i="1"/>
  <c r="F23" i="1"/>
  <c r="I23" i="1"/>
  <c r="J23" i="1"/>
  <c r="K23" i="1"/>
  <c r="L23" i="1"/>
  <c r="N23" i="1"/>
  <c r="P23" i="1"/>
  <c r="F24" i="1"/>
  <c r="I24" i="1"/>
  <c r="J24" i="1"/>
  <c r="K24" i="1"/>
  <c r="L24" i="1"/>
  <c r="P24" i="1"/>
  <c r="F25" i="1"/>
  <c r="I25" i="1"/>
  <c r="J25" i="1"/>
  <c r="K25" i="1"/>
  <c r="L25" i="1"/>
  <c r="N25" i="1"/>
  <c r="P25" i="1"/>
  <c r="F26" i="1"/>
  <c r="I26" i="1"/>
  <c r="J26" i="1"/>
  <c r="K26" i="1"/>
  <c r="L26" i="1"/>
  <c r="P26" i="1"/>
  <c r="F27" i="1"/>
  <c r="I27" i="1"/>
  <c r="J27" i="1"/>
  <c r="K27" i="1"/>
  <c r="L27" i="1"/>
  <c r="N27" i="1"/>
  <c r="P27" i="1"/>
  <c r="F28" i="1"/>
  <c r="I28" i="1"/>
  <c r="J28" i="1"/>
  <c r="K28" i="1"/>
  <c r="L28" i="1"/>
  <c r="P28" i="1"/>
  <c r="F29" i="1"/>
  <c r="I29" i="1"/>
  <c r="J29" i="1"/>
  <c r="K29" i="1"/>
  <c r="L29" i="1"/>
  <c r="N29" i="1"/>
  <c r="P29" i="1"/>
  <c r="F30" i="1"/>
  <c r="I30" i="1"/>
  <c r="J30" i="1"/>
  <c r="K30" i="1"/>
  <c r="L30" i="1"/>
  <c r="P30" i="1"/>
  <c r="F31" i="1"/>
  <c r="I31" i="1"/>
  <c r="J31" i="1"/>
  <c r="K31" i="1"/>
  <c r="L31" i="1"/>
  <c r="M31" i="1"/>
  <c r="N31" i="1"/>
  <c r="O31" i="1"/>
  <c r="P31" i="1"/>
  <c r="Q31" i="1"/>
  <c r="F32" i="1"/>
  <c r="I32" i="1"/>
  <c r="J32" i="1"/>
  <c r="K32" i="1"/>
  <c r="L32" i="1"/>
  <c r="M32" i="1"/>
  <c r="N32" i="1"/>
  <c r="O32" i="1"/>
  <c r="P32" i="1"/>
  <c r="Q32" i="1"/>
  <c r="F33" i="1"/>
  <c r="I33" i="1"/>
  <c r="J33" i="1"/>
  <c r="K33" i="1"/>
  <c r="L33" i="1"/>
  <c r="M33" i="1"/>
  <c r="N33" i="1"/>
  <c r="O33" i="1"/>
  <c r="P33" i="1"/>
  <c r="Q33" i="1"/>
  <c r="F34" i="1"/>
  <c r="I34" i="1"/>
  <c r="J34" i="1"/>
  <c r="K34" i="1"/>
  <c r="L34" i="1"/>
  <c r="M34" i="1"/>
  <c r="N34" i="1"/>
  <c r="O34" i="1"/>
  <c r="P34" i="1"/>
  <c r="Q34" i="1"/>
  <c r="F35" i="1"/>
  <c r="I35" i="1"/>
  <c r="J35" i="1"/>
  <c r="K35" i="1"/>
  <c r="L35" i="1"/>
  <c r="M35" i="1"/>
  <c r="N35" i="1"/>
  <c r="O35" i="1"/>
  <c r="P35" i="1"/>
  <c r="Q35" i="1"/>
  <c r="F36" i="1"/>
  <c r="I36" i="1"/>
  <c r="J36" i="1"/>
  <c r="K36" i="1"/>
  <c r="L36" i="1"/>
  <c r="M36" i="1"/>
  <c r="N36" i="1"/>
  <c r="O36" i="1"/>
  <c r="P36" i="1"/>
  <c r="Q36" i="1"/>
  <c r="F37" i="1"/>
  <c r="I37" i="1"/>
  <c r="J37" i="1"/>
  <c r="K37" i="1"/>
  <c r="L37" i="1"/>
  <c r="M37" i="1"/>
  <c r="N37" i="1"/>
  <c r="O37" i="1"/>
  <c r="P37" i="1"/>
  <c r="Q37" i="1"/>
  <c r="M30" i="1"/>
  <c r="O30" i="1"/>
  <c r="Q30" i="1"/>
  <c r="M28" i="1"/>
  <c r="O28" i="1"/>
  <c r="Q28" i="1"/>
  <c r="M26" i="1"/>
  <c r="O26" i="1"/>
  <c r="Q26" i="1"/>
  <c r="M24" i="1"/>
  <c r="O24" i="1"/>
  <c r="Q24" i="1"/>
  <c r="M22" i="1"/>
  <c r="O22" i="1"/>
  <c r="Q22" i="1"/>
  <c r="M20" i="1"/>
  <c r="O20" i="1"/>
  <c r="Q20" i="1"/>
  <c r="M18" i="1"/>
  <c r="O18" i="1"/>
  <c r="Q18" i="1"/>
  <c r="M16" i="1"/>
  <c r="O16" i="1"/>
  <c r="Q16" i="1"/>
  <c r="M14" i="1"/>
  <c r="O14" i="1"/>
  <c r="Q14" i="1"/>
  <c r="M12" i="1"/>
  <c r="O12" i="1"/>
  <c r="Q12" i="1"/>
  <c r="M10" i="1"/>
  <c r="O10" i="1"/>
  <c r="Q10" i="1"/>
  <c r="M8" i="1"/>
  <c r="O8" i="1"/>
  <c r="Q8" i="1"/>
  <c r="O6" i="1"/>
  <c r="N30" i="1"/>
  <c r="M29" i="1"/>
  <c r="O29" i="1"/>
  <c r="Q29" i="1"/>
  <c r="N28" i="1"/>
  <c r="M27" i="1"/>
  <c r="O27" i="1"/>
  <c r="Q27" i="1"/>
  <c r="N26" i="1"/>
  <c r="M25" i="1"/>
  <c r="O25" i="1"/>
  <c r="Q25" i="1"/>
  <c r="N24" i="1"/>
  <c r="M23" i="1"/>
  <c r="O23" i="1"/>
  <c r="Q23" i="1"/>
  <c r="N22" i="1"/>
  <c r="M21" i="1"/>
  <c r="O21" i="1"/>
  <c r="Q21" i="1"/>
  <c r="N20" i="1"/>
  <c r="M19" i="1"/>
  <c r="O19" i="1"/>
  <c r="Q19" i="1"/>
  <c r="N18" i="1"/>
  <c r="M17" i="1"/>
  <c r="O17" i="1"/>
  <c r="Q17" i="1"/>
  <c r="N16" i="1"/>
  <c r="M15" i="1"/>
  <c r="O15" i="1"/>
  <c r="Q15" i="1"/>
  <c r="N14" i="1"/>
  <c r="M13" i="1"/>
  <c r="O13" i="1"/>
  <c r="Q13" i="1"/>
  <c r="N12" i="1"/>
  <c r="M11" i="1"/>
  <c r="O11" i="1"/>
  <c r="Q11" i="1"/>
  <c r="N10" i="1"/>
  <c r="M9" i="1"/>
  <c r="O9" i="1"/>
  <c r="Q9" i="1"/>
  <c r="N8" i="1"/>
  <c r="M7" i="1"/>
  <c r="Q7" i="1"/>
  <c r="N6" i="1"/>
  <c r="B21" i="3" l="1"/>
  <c r="B22" i="3" s="1"/>
  <c r="B23" i="3" s="1"/>
  <c r="B24" i="3" s="1"/>
  <c r="B25" i="3" s="1"/>
  <c r="B26" i="3" s="1"/>
  <c r="B27" i="3" s="1"/>
  <c r="B28" i="3" s="1"/>
  <c r="B29" i="3" s="1"/>
  <c r="B30" i="3" s="1"/>
  <c r="B31" i="3" s="1"/>
  <c r="B32" i="3" s="1"/>
  <c r="B33" i="3" s="1"/>
  <c r="B34" i="3" s="1"/>
  <c r="B35" i="3" s="1"/>
  <c r="B36" i="3" s="1"/>
  <c r="B37" i="3" s="1"/>
  <c r="B38" i="3" s="1"/>
  <c r="B20" i="3"/>
  <c r="O3" i="1"/>
  <c r="P3" i="1" s="1"/>
  <c r="O7" i="1"/>
  <c r="M3" i="1"/>
  <c r="O5" i="1"/>
  <c r="P6" i="1"/>
  <c r="Q6" i="1" s="1"/>
  <c r="M4" i="1"/>
  <c r="M5" i="1"/>
  <c r="P5" i="1"/>
  <c r="Q5" i="1" s="1"/>
  <c r="N4" i="1"/>
  <c r="P4" i="1" s="1"/>
  <c r="Q4" i="1" s="1"/>
  <c r="B40" i="3" l="1"/>
  <c r="B41" i="3" s="1"/>
  <c r="B42" i="3" s="1"/>
  <c r="B43" i="3" s="1"/>
  <c r="B39" i="3"/>
  <c r="Q3" i="1"/>
  <c r="F1" i="1" s="1"/>
</calcChain>
</file>

<file path=xl/comments1.xml><?xml version="1.0" encoding="utf-8"?>
<comments xmlns="http://schemas.openxmlformats.org/spreadsheetml/2006/main">
  <authors>
    <author>Detty, John R., VBABALT\ACAD</author>
    <author>vscscorn</author>
  </authors>
  <commentList>
    <comment ref="C1" authorId="0">
      <text>
        <r>
          <rPr>
            <b/>
            <sz val="9"/>
            <color indexed="81"/>
            <rFont val="Tahoma"/>
            <charset val="1"/>
          </rPr>
          <t>Detty, John R., VBABALT\ACAD:</t>
        </r>
        <r>
          <rPr>
            <sz val="9"/>
            <color indexed="81"/>
            <rFont val="Tahoma"/>
            <charset val="1"/>
          </rPr>
          <t xml:space="preserve">
</t>
        </r>
        <r>
          <rPr>
            <b/>
            <sz val="9"/>
            <color indexed="81"/>
            <rFont val="Tahoma"/>
            <family val="2"/>
          </rPr>
          <t>Step 1</t>
        </r>
        <r>
          <rPr>
            <sz val="9"/>
            <color indexed="81"/>
            <rFont val="Tahoma"/>
            <charset val="1"/>
          </rPr>
          <t>;
ALWAYS Input the appropriate Retired Pay Cutoff Date from the Compensation Service Calendar Page in this box.   
This lets the calculator function in the same manner as VBMS-A will in regard to the "Net Effect" when you generate an award.</t>
        </r>
      </text>
    </comment>
    <comment ref="D1" authorId="1">
      <text>
        <r>
          <rPr>
            <b/>
            <sz val="8"/>
            <color indexed="81"/>
            <rFont val="Tahoma"/>
          </rPr>
          <t>vscscorn:</t>
        </r>
        <r>
          <rPr>
            <sz val="8"/>
            <color indexed="81"/>
            <rFont val="Tahoma"/>
          </rPr>
          <t xml:space="preserve">
This is just an estimate.  If DLP changes at a different time than the retired pay cutoff, this will not be correct</t>
        </r>
      </text>
    </comment>
    <comment ref="F1" authorId="0">
      <text>
        <r>
          <rPr>
            <b/>
            <sz val="9"/>
            <color indexed="81"/>
            <rFont val="Tahoma"/>
            <family val="2"/>
          </rPr>
          <t>Detty, John R., VBABALT\ACAD:</t>
        </r>
        <r>
          <rPr>
            <sz val="9"/>
            <color indexed="81"/>
            <rFont val="Tahoma"/>
            <family val="2"/>
          </rPr>
          <t xml:space="preserve">
</t>
        </r>
        <r>
          <rPr>
            <b/>
            <sz val="9"/>
            <color indexed="81"/>
            <rFont val="Tahoma"/>
            <family val="2"/>
          </rPr>
          <t>Step 7</t>
        </r>
        <r>
          <rPr>
            <sz val="9"/>
            <color indexed="81"/>
            <rFont val="Tahoma"/>
            <family val="2"/>
          </rPr>
          <t xml:space="preserve">;
This is the amount that should show in the "Net Effect" block of the award screen.
If Compensation is less than retired pay, your "Net Effect" should always be $0.00.
</t>
        </r>
        <r>
          <rPr>
            <b/>
            <sz val="9"/>
            <color indexed="81"/>
            <rFont val="Tahoma"/>
            <family val="2"/>
          </rPr>
          <t xml:space="preserve">
This is just an estimate.</t>
        </r>
        <r>
          <rPr>
            <sz val="9"/>
            <color indexed="81"/>
            <rFont val="Tahoma"/>
            <family val="2"/>
          </rPr>
          <t xml:space="preserve">
If DLP changes at a different time than the retired pay cutoff, this will not be correct (most common during the week of the Retired Pay Cutoff Date)</t>
        </r>
      </text>
    </comment>
    <comment ref="A3" authorId="0">
      <text>
        <r>
          <rPr>
            <b/>
            <sz val="9"/>
            <color indexed="81"/>
            <rFont val="Tahoma"/>
            <charset val="1"/>
          </rPr>
          <t>Detty, John R., VBABALT\ACAD:</t>
        </r>
        <r>
          <rPr>
            <sz val="9"/>
            <color indexed="81"/>
            <rFont val="Tahoma"/>
            <charset val="1"/>
          </rPr>
          <t xml:space="preserve">
</t>
        </r>
        <r>
          <rPr>
            <b/>
            <sz val="9"/>
            <color indexed="81"/>
            <rFont val="Tahoma"/>
            <family val="2"/>
          </rPr>
          <t>Step 2;</t>
        </r>
        <r>
          <rPr>
            <sz val="9"/>
            <color indexed="81"/>
            <rFont val="Tahoma"/>
            <charset val="1"/>
          </rPr>
          <t xml:space="preserve">
This should be the first payment date from your dummy award.  
It will start with the earliest payment date from the claim you are working.
(The earliest effective date that increases the overall evaluation in a rating decision, or the earliest date you add a dependent from)
</t>
        </r>
        <r>
          <rPr>
            <b/>
            <sz val="9"/>
            <color indexed="81"/>
            <rFont val="Tahoma"/>
            <family val="2"/>
          </rPr>
          <t>You should have a line for every line on your dummy award, to include COLA lines.</t>
        </r>
      </text>
    </comment>
    <comment ref="B3" authorId="0">
      <text>
        <r>
          <rPr>
            <b/>
            <sz val="9"/>
            <color indexed="81"/>
            <rFont val="Tahoma"/>
            <family val="2"/>
          </rPr>
          <t>Detty, John R., VBABALT\ACAD:</t>
        </r>
        <r>
          <rPr>
            <sz val="9"/>
            <color indexed="81"/>
            <rFont val="Tahoma"/>
            <family val="2"/>
          </rPr>
          <t xml:space="preserve">
</t>
        </r>
        <r>
          <rPr>
            <b/>
            <sz val="9"/>
            <color indexed="81"/>
            <rFont val="Tahoma"/>
            <family val="2"/>
          </rPr>
          <t>Step 3</t>
        </r>
        <r>
          <rPr>
            <sz val="9"/>
            <color indexed="81"/>
            <rFont val="Tahoma"/>
            <family val="2"/>
          </rPr>
          <t>;
This comes from either the BIRLS MSC screen, or the Corporate Record
Path:
(Military button; Military Pay Information tab)</t>
        </r>
      </text>
    </comment>
    <comment ref="C3" authorId="0">
      <text>
        <r>
          <rPr>
            <b/>
            <sz val="9"/>
            <color indexed="81"/>
            <rFont val="Tahoma"/>
            <family val="2"/>
          </rPr>
          <t>Detty, John R., VBABALT\ACAD:</t>
        </r>
        <r>
          <rPr>
            <sz val="9"/>
            <color indexed="81"/>
            <rFont val="Tahoma"/>
            <family val="2"/>
          </rPr>
          <t xml:space="preserve">
</t>
        </r>
        <r>
          <rPr>
            <b/>
            <sz val="9"/>
            <color indexed="81"/>
            <rFont val="Tahoma"/>
            <family val="2"/>
          </rPr>
          <t>Step 4</t>
        </r>
        <r>
          <rPr>
            <sz val="9"/>
            <color indexed="81"/>
            <rFont val="Tahoma"/>
            <family val="2"/>
          </rPr>
          <t xml:space="preserve">;
If it is an original award, this line is always a 0, as we have never paid the Veteran.
If it is an increase, this information comes from the Corporate record.
ALWAYS USE THE AMOUNT FROM THE "Net Award" Column.
</t>
        </r>
        <r>
          <rPr>
            <b/>
            <sz val="9"/>
            <color indexed="81"/>
            <rFont val="Tahoma"/>
            <family val="2"/>
          </rPr>
          <t xml:space="preserve">Path:
(Corporate Inquiry; Awards/Ratings; Award Information)  </t>
        </r>
      </text>
    </comment>
    <comment ref="D3" authorId="0">
      <text>
        <r>
          <rPr>
            <b/>
            <sz val="9"/>
            <color indexed="81"/>
            <rFont val="Tahoma"/>
            <family val="2"/>
          </rPr>
          <t>Detty, John R., VBABALT\ACAD:</t>
        </r>
        <r>
          <rPr>
            <sz val="9"/>
            <color indexed="81"/>
            <rFont val="Tahoma"/>
            <family val="2"/>
          </rPr>
          <t xml:space="preserve">
</t>
        </r>
        <r>
          <rPr>
            <b/>
            <sz val="9"/>
            <color indexed="81"/>
            <rFont val="Tahoma"/>
            <family val="2"/>
          </rPr>
          <t>Step 5</t>
        </r>
        <r>
          <rPr>
            <sz val="9"/>
            <color indexed="81"/>
            <rFont val="Tahoma"/>
            <family val="2"/>
          </rPr>
          <t xml:space="preserve">;
This information comes from the Corporate record.
You have to check the columns next to the "Net Award" column, as there are multiple withholding columns
</t>
        </r>
        <r>
          <rPr>
            <b/>
            <sz val="9"/>
            <color indexed="81"/>
            <rFont val="Tahoma"/>
            <family val="2"/>
          </rPr>
          <t xml:space="preserve">Path:
(Corporate Inquiry; Awards/Ratings; Award Information)  </t>
        </r>
      </text>
    </comment>
    <comment ref="E3" authorId="0">
      <text>
        <r>
          <rPr>
            <b/>
            <sz val="9"/>
            <color indexed="81"/>
            <rFont val="Tahoma"/>
            <family val="2"/>
          </rPr>
          <t>Detty, John R., VBABALT\ACAD:</t>
        </r>
        <r>
          <rPr>
            <sz val="9"/>
            <color indexed="81"/>
            <rFont val="Tahoma"/>
            <family val="2"/>
          </rPr>
          <t xml:space="preserve">
</t>
        </r>
        <r>
          <rPr>
            <b/>
            <sz val="9"/>
            <color indexed="81"/>
            <rFont val="Tahoma"/>
            <family val="2"/>
          </rPr>
          <t>Step 6</t>
        </r>
        <r>
          <rPr>
            <sz val="9"/>
            <color indexed="81"/>
            <rFont val="Tahoma"/>
            <family val="2"/>
          </rPr>
          <t>;
This amount comes from your dummy award.  
If dependency is a factor, make sure that the dependents are added to the dummy award prior to generation.</t>
        </r>
      </text>
    </comment>
    <comment ref="F3" authorId="0">
      <text>
        <r>
          <rPr>
            <b/>
            <sz val="9"/>
            <color indexed="81"/>
            <rFont val="Tahoma"/>
            <family val="2"/>
          </rPr>
          <t>Detty, John R., VBABALT\ACAD:</t>
        </r>
        <r>
          <rPr>
            <sz val="9"/>
            <color indexed="81"/>
            <rFont val="Tahoma"/>
            <family val="2"/>
          </rPr>
          <t xml:space="preserve">
</t>
        </r>
        <r>
          <rPr>
            <b/>
            <sz val="9"/>
            <color indexed="81"/>
            <rFont val="Tahoma"/>
            <family val="2"/>
          </rPr>
          <t>Step 8</t>
        </r>
        <r>
          <rPr>
            <sz val="9"/>
            <color indexed="81"/>
            <rFont val="Tahoma"/>
            <family val="2"/>
          </rPr>
          <t>;
This is automatically calculated based on the data you input.
Each row represents an amount you have to withhold in the "Award Adjustments" screen.
The withholding would start on the date in each of these rows and end on the date the next row of the calculator starts with.</t>
        </r>
      </text>
    </comment>
  </commentList>
</comments>
</file>

<file path=xl/sharedStrings.xml><?xml version="1.0" encoding="utf-8"?>
<sst xmlns="http://schemas.openxmlformats.org/spreadsheetml/2006/main" count="64" uniqueCount="64">
  <si>
    <t>Date</t>
  </si>
  <si>
    <t>Gross Retired Pay</t>
  </si>
  <si>
    <t>Prior VA Withholding</t>
  </si>
  <si>
    <t>New Gross VA</t>
  </si>
  <si>
    <t>NEW WITHHOLDING</t>
  </si>
  <si>
    <t>Prior Net VA</t>
  </si>
  <si>
    <t>Old W/H</t>
  </si>
  <si>
    <t>MRP - Prior Net VA</t>
  </si>
  <si>
    <t>New VA - Prior Net VA</t>
  </si>
  <si>
    <t>How to Calculate Military Retired Pay Withholdings</t>
  </si>
  <si>
    <t>If GVA is less than GRP:</t>
  </si>
  <si>
    <t>If GVA is greater than or equal to GRP:</t>
  </si>
  <si>
    <t>If GVA was previously less than GRP:</t>
  </si>
  <si>
    <t>If GVA was already greater than or equal to GRP:</t>
  </si>
  <si>
    <t>Current Withholding  = New Withholding</t>
  </si>
  <si>
    <t>GRP – Previous VA “Net Award” = New Withholding</t>
  </si>
  <si>
    <t>New GVA – Previous “Net Award” = New Withholding</t>
  </si>
  <si>
    <t>Current Retired Pay Cutoff Date:</t>
  </si>
  <si>
    <t>Estimated Award Retropayment:</t>
  </si>
  <si>
    <t>COLA  Factoring Sheet</t>
  </si>
  <si>
    <t xml:space="preserve">   (Primarily for  Mil Ret Pay and SSA)</t>
  </si>
  <si>
    <t>Insert Retired or SSA Pay rate for a known year in Col B and C,</t>
  </si>
  <si>
    <t>and the sheet will calculate the COLA adjustment forward</t>
  </si>
  <si>
    <t>and backward from that year.</t>
  </si>
  <si>
    <t>If you type an error or want to enter a new set of figures,</t>
  </si>
  <si>
    <t>Exit  Without Saving, and re-open a new COLA Factoring Sheet.</t>
  </si>
  <si>
    <t>COLA as of:</t>
  </si>
  <si>
    <t xml:space="preserve">             B</t>
  </si>
  <si>
    <r>
      <t xml:space="preserve">             </t>
    </r>
    <r>
      <rPr>
        <b/>
        <sz val="10"/>
        <rFont val="Arial"/>
      </rPr>
      <t>C</t>
    </r>
  </si>
  <si>
    <t>scroll up &amp; down as needed</t>
  </si>
  <si>
    <t>Calculate forward</t>
  </si>
  <si>
    <t>Calculate backward</t>
  </si>
  <si>
    <t>Jun., 1981</t>
  </si>
  <si>
    <t>Jun. 1982, 7.4% applied</t>
  </si>
  <si>
    <t>Dec. 1983, 3.5% applied</t>
  </si>
  <si>
    <t>Dec. 1984, 3.5% applied</t>
  </si>
  <si>
    <t>Dec. 1985, 3.1% applied</t>
  </si>
  <si>
    <t>Dec. 1986, 1.3% applied</t>
  </si>
  <si>
    <t>Dec. 1987, 4.2% applied</t>
  </si>
  <si>
    <t>Dec. 1988, 4.0% applied</t>
  </si>
  <si>
    <t>Dec. 1989, 4.7% applied</t>
  </si>
  <si>
    <t>Dec. 1990, 5.4% applied</t>
  </si>
  <si>
    <t>Dec. 1991, 3.7% applied</t>
  </si>
  <si>
    <t>Dec. 1992, 3.0% applied</t>
  </si>
  <si>
    <t>Dec. 1993, 2.6% applied</t>
  </si>
  <si>
    <t>Dec. 1994, 2.8% applied</t>
  </si>
  <si>
    <t>Dec. 1995, 2.6% applied</t>
  </si>
  <si>
    <t>Dec. 1996, 2.9% applied</t>
  </si>
  <si>
    <t>Dec. 1997, 2.1% applied</t>
  </si>
  <si>
    <t>Dec. 1998, 1.3% applied</t>
  </si>
  <si>
    <t>Dec. 1999, 2.4% applied</t>
  </si>
  <si>
    <t>Dec. 2000, 3.5% applied</t>
  </si>
  <si>
    <t>Dec. 2001, 2.6% applied</t>
  </si>
  <si>
    <t>Dec. 2002, 1.4% applied</t>
  </si>
  <si>
    <t>Dec. 2003, 2.1% applied</t>
  </si>
  <si>
    <t>Dec. 2004, 2.7% applied</t>
  </si>
  <si>
    <t>Dec. 2005, 4.1% applied</t>
  </si>
  <si>
    <t>Dec. 2006, 3.3% applied</t>
  </si>
  <si>
    <t>Dec. 2007, 2.3% applied</t>
  </si>
  <si>
    <t>Dec. 2008, 5.8% applied</t>
  </si>
  <si>
    <t>Dec. 2011, 3.6% applied</t>
  </si>
  <si>
    <t>Dec. 2012. 1.7% applied</t>
  </si>
  <si>
    <t>Dec. 2013. 1.5% applied</t>
  </si>
  <si>
    <t>Dec. 2014. 1.7% applied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</si>
</sst>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17" x14ac:knownFonts="1">
    <font>
      <sz val="10"/>
      <name val="Arial"/>
    </font>
    <font>
      <b/>
      <u/>
      <sz val="10"/>
      <name val="Arial"/>
      <family val="2"/>
    </font>
    <font>
      <b/>
      <sz val="12"/>
      <name val="Times New Roman"/>
      <family val="1"/>
    </font>
    <font>
      <sz val="12"/>
      <name val="Times New Roman"/>
      <family val="1"/>
    </font>
    <font>
      <sz val="10"/>
      <name val="Times New Roman"/>
      <family val="1"/>
    </font>
    <font>
      <b/>
      <sz val="10"/>
      <color indexed="13"/>
      <name val="Times New Roman"/>
      <family val="1"/>
    </font>
    <font>
      <b/>
      <sz val="10"/>
      <color indexed="57"/>
      <name val="Arial"/>
      <family val="2"/>
    </font>
    <font>
      <sz val="8"/>
      <color indexed="81"/>
      <name val="Tahoma"/>
    </font>
    <font>
      <b/>
      <sz val="8"/>
      <color indexed="81"/>
      <name val="Tahoma"/>
    </font>
    <font>
      <sz val="10"/>
      <name val="Arial"/>
    </font>
    <font>
      <b/>
      <sz val="12"/>
      <name val="Arial"/>
      <family val="2"/>
    </font>
    <font>
      <b/>
      <sz val="10"/>
      <name val="Arial"/>
    </font>
    <font>
      <i/>
      <sz val="10"/>
      <name val="Arial"/>
    </font>
    <font>
      <b/>
      <sz val="9"/>
      <color indexed="81"/>
      <name val="Tahoma"/>
      <charset val="1"/>
    </font>
    <font>
      <sz val="9"/>
      <color indexed="81"/>
      <name val="Tahoma"/>
      <charset val="1"/>
    </font>
    <font>
      <b/>
      <sz val="9"/>
      <color indexed="81"/>
      <name val="Tahoma"/>
      <family val="2"/>
    </font>
    <font>
      <sz val="9"/>
      <color indexed="81"/>
      <name val="Tahoma"/>
      <family val="2"/>
    </font>
  </fonts>
  <fills count="14">
    <fill>
      <patternFill patternType="none"/>
    </fill>
    <fill>
      <patternFill patternType="gray125"/>
    </fill>
    <fill>
      <patternFill patternType="solid">
        <fgColor indexed="43"/>
        <bgColor indexed="64"/>
      </patternFill>
    </fill>
    <fill>
      <patternFill patternType="solid">
        <fgColor indexed="13"/>
        <bgColor indexed="64"/>
      </patternFill>
    </fill>
    <fill>
      <patternFill patternType="solid">
        <fgColor indexed="15"/>
        <bgColor indexed="64"/>
      </patternFill>
    </fill>
    <fill>
      <patternFill patternType="solid">
        <fgColor indexed="11"/>
        <bgColor indexed="64"/>
      </patternFill>
    </fill>
    <fill>
      <patternFill patternType="solid">
        <fgColor indexed="55"/>
        <bgColor indexed="64"/>
      </patternFill>
    </fill>
    <fill>
      <patternFill patternType="solid">
        <fgColor indexed="27"/>
        <bgColor indexed="64"/>
      </patternFill>
    </fill>
    <fill>
      <patternFill patternType="solid">
        <fgColor indexed="61"/>
        <bgColor indexed="64"/>
      </patternFill>
    </fill>
    <fill>
      <patternFill patternType="solid">
        <fgColor indexed="29"/>
        <bgColor indexed="64"/>
      </patternFill>
    </fill>
    <fill>
      <patternFill patternType="solid">
        <fgColor indexed="42"/>
        <bgColor indexed="64"/>
      </patternFill>
    </fill>
    <fill>
      <patternFill patternType="solid">
        <fgColor indexed="26"/>
        <bgColor indexed="64"/>
      </patternFill>
    </fill>
    <fill>
      <patternFill patternType="solid">
        <fgColor indexed="37"/>
        <bgColor indexed="64"/>
      </patternFill>
    </fill>
    <fill>
      <patternFill patternType="solid">
        <fgColor indexed="57"/>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2">
    <xf numFmtId="0" fontId="0" fillId="0" borderId="0"/>
    <xf numFmtId="0" fontId="9" fillId="0" borderId="0"/>
  </cellStyleXfs>
  <cellXfs count="51">
    <xf numFmtId="0" fontId="0" fillId="0" borderId="0" xfId="0"/>
    <xf numFmtId="0" fontId="0" fillId="0" borderId="0" xfId="0" applyAlignment="1">
      <alignment horizontal="center"/>
    </xf>
    <xf numFmtId="14" fontId="0" fillId="0" borderId="1" xfId="0" applyNumberFormat="1" applyBorder="1" applyAlignment="1" applyProtection="1">
      <alignment horizontal="center"/>
      <protection locked="0"/>
    </xf>
    <xf numFmtId="164" fontId="0" fillId="0" borderId="1" xfId="0" applyNumberFormat="1" applyBorder="1" applyAlignment="1" applyProtection="1">
      <alignment horizontal="left" indent="1"/>
      <protection locked="0"/>
    </xf>
    <xf numFmtId="164" fontId="0" fillId="2" borderId="1" xfId="0" applyNumberFormat="1" applyFill="1" applyBorder="1" applyAlignment="1" applyProtection="1">
      <alignment horizontal="left"/>
      <protection hidden="1"/>
    </xf>
    <xf numFmtId="164" fontId="0" fillId="0" borderId="0" xfId="0" applyNumberFormat="1" applyAlignment="1">
      <alignment horizontal="center"/>
    </xf>
    <xf numFmtId="0" fontId="2" fillId="0" borderId="0" xfId="0" applyFont="1"/>
    <xf numFmtId="0" fontId="3" fillId="0" borderId="0" xfId="0" applyFont="1"/>
    <xf numFmtId="0" fontId="4" fillId="0" borderId="0" xfId="0" applyFont="1" applyAlignment="1">
      <alignment horizontal="center"/>
    </xf>
    <xf numFmtId="0" fontId="4" fillId="3" borderId="1" xfId="0" applyFont="1" applyFill="1" applyBorder="1" applyAlignment="1">
      <alignment horizontal="center"/>
    </xf>
    <xf numFmtId="0" fontId="4" fillId="4" borderId="1" xfId="0" applyFont="1" applyFill="1" applyBorder="1" applyAlignment="1">
      <alignment horizontal="center"/>
    </xf>
    <xf numFmtId="0" fontId="4" fillId="5" borderId="1" xfId="0" applyFont="1" applyFill="1" applyBorder="1" applyAlignment="1">
      <alignment horizontal="center"/>
    </xf>
    <xf numFmtId="0" fontId="0" fillId="0" borderId="0" xfId="0" applyAlignment="1" applyProtection="1">
      <alignment horizontal="center"/>
      <protection hidden="1"/>
    </xf>
    <xf numFmtId="164" fontId="0" fillId="0" borderId="0" xfId="0" applyNumberFormat="1" applyAlignment="1" applyProtection="1">
      <alignment horizontal="center"/>
      <protection hidden="1"/>
    </xf>
    <xf numFmtId="0" fontId="4" fillId="0" borderId="0" xfId="0" applyFont="1" applyAlignment="1" applyProtection="1">
      <alignment horizontal="center"/>
      <protection hidden="1"/>
    </xf>
    <xf numFmtId="0" fontId="1" fillId="6" borderId="2" xfId="0" applyFont="1" applyFill="1" applyBorder="1" applyAlignment="1" applyProtection="1">
      <alignment horizontal="center" wrapText="1"/>
      <protection hidden="1"/>
    </xf>
    <xf numFmtId="164" fontId="6" fillId="3" borderId="3" xfId="0" applyNumberFormat="1" applyFont="1" applyFill="1" applyBorder="1" applyAlignment="1" applyProtection="1">
      <alignment horizontal="center"/>
      <protection hidden="1"/>
    </xf>
    <xf numFmtId="14" fontId="0" fillId="0" borderId="0" xfId="0" applyNumberFormat="1" applyAlignment="1" applyProtection="1">
      <alignment horizontal="center"/>
      <protection hidden="1"/>
    </xf>
    <xf numFmtId="164" fontId="4" fillId="0" borderId="0" xfId="0" applyNumberFormat="1" applyFont="1" applyAlignment="1" applyProtection="1">
      <alignment horizontal="center"/>
      <protection hidden="1"/>
    </xf>
    <xf numFmtId="14" fontId="6" fillId="3" borderId="3" xfId="0" applyNumberFormat="1" applyFont="1" applyFill="1" applyBorder="1" applyAlignment="1" applyProtection="1">
      <alignment horizontal="center"/>
      <protection locked="0"/>
    </xf>
    <xf numFmtId="1" fontId="10" fillId="7" borderId="1" xfId="0" applyNumberFormat="1" applyFont="1" applyFill="1" applyBorder="1"/>
    <xf numFmtId="1" fontId="0" fillId="7" borderId="0" xfId="0" applyNumberFormat="1" applyFill="1"/>
    <xf numFmtId="1" fontId="0" fillId="8" borderId="4" xfId="0" applyNumberFormat="1" applyFill="1" applyBorder="1"/>
    <xf numFmtId="1" fontId="0" fillId="0" borderId="0" xfId="0" applyNumberFormat="1"/>
    <xf numFmtId="1" fontId="11" fillId="2" borderId="5" xfId="0" applyNumberFormat="1" applyFont="1" applyFill="1" applyBorder="1"/>
    <xf numFmtId="1" fontId="0" fillId="2" borderId="6" xfId="0" applyNumberFormat="1" applyFill="1" applyBorder="1"/>
    <xf numFmtId="1" fontId="11" fillId="2" borderId="4" xfId="0" applyNumberFormat="1" applyFont="1" applyFill="1" applyBorder="1"/>
    <xf numFmtId="1" fontId="0" fillId="2" borderId="0" xfId="0" applyNumberFormat="1" applyFill="1" applyBorder="1"/>
    <xf numFmtId="1" fontId="11" fillId="2" borderId="7" xfId="0" applyNumberFormat="1" applyFont="1" applyFill="1" applyBorder="1"/>
    <xf numFmtId="1" fontId="0" fillId="2" borderId="8" xfId="0" applyNumberFormat="1" applyFill="1" applyBorder="1"/>
    <xf numFmtId="1" fontId="0" fillId="9" borderId="5" xfId="0" applyNumberFormat="1" applyFill="1" applyBorder="1"/>
    <xf numFmtId="1" fontId="0" fillId="9" borderId="6" xfId="0" applyNumberFormat="1" applyFill="1" applyBorder="1"/>
    <xf numFmtId="1" fontId="0" fillId="9" borderId="7" xfId="0" applyNumberFormat="1" applyFill="1" applyBorder="1"/>
    <xf numFmtId="1" fontId="0" fillId="9" borderId="8" xfId="0" applyNumberFormat="1" applyFill="1" applyBorder="1"/>
    <xf numFmtId="1" fontId="0" fillId="9" borderId="0" xfId="0" applyNumberFormat="1" applyFill="1" applyBorder="1"/>
    <xf numFmtId="1" fontId="11" fillId="10" borderId="1" xfId="0" applyNumberFormat="1" applyFont="1" applyFill="1" applyBorder="1"/>
    <xf numFmtId="1" fontId="11" fillId="11" borderId="1" xfId="0" applyNumberFormat="1" applyFont="1" applyFill="1" applyBorder="1"/>
    <xf numFmtId="1" fontId="9" fillId="11" borderId="9" xfId="0" applyNumberFormat="1" applyFont="1" applyFill="1" applyBorder="1"/>
    <xf numFmtId="1" fontId="12" fillId="11" borderId="1" xfId="0" applyNumberFormat="1" applyFont="1" applyFill="1" applyBorder="1"/>
    <xf numFmtId="1" fontId="12" fillId="11" borderId="9" xfId="0" applyNumberFormat="1" applyFont="1" applyFill="1" applyBorder="1"/>
    <xf numFmtId="1" fontId="0" fillId="0" borderId="0" xfId="0" applyNumberFormat="1" applyBorder="1"/>
    <xf numFmtId="1" fontId="0" fillId="10" borderId="1" xfId="0" applyNumberFormat="1" applyFill="1" applyBorder="1"/>
    <xf numFmtId="1" fontId="0" fillId="11" borderId="1" xfId="0" applyNumberFormat="1" applyFill="1" applyBorder="1"/>
    <xf numFmtId="1" fontId="0" fillId="12" borderId="0" xfId="0" applyNumberFormat="1" applyFill="1"/>
    <xf numFmtId="1" fontId="0" fillId="11" borderId="1" xfId="0" applyNumberFormat="1" applyFill="1" applyBorder="1" applyProtection="1">
      <protection locked="0" hidden="1"/>
    </xf>
    <xf numFmtId="1" fontId="0" fillId="11" borderId="9" xfId="0" applyNumberFormat="1" applyFill="1" applyBorder="1" applyProtection="1">
      <protection locked="0" hidden="1"/>
    </xf>
    <xf numFmtId="0" fontId="0" fillId="11" borderId="1" xfId="0" applyNumberFormat="1" applyFill="1" applyBorder="1" applyProtection="1">
      <protection locked="0" hidden="1"/>
    </xf>
    <xf numFmtId="0" fontId="5" fillId="13" borderId="10" xfId="0" applyFont="1" applyFill="1" applyBorder="1" applyAlignment="1">
      <alignment horizontal="left"/>
    </xf>
    <xf numFmtId="0" fontId="5" fillId="13" borderId="11" xfId="0" applyFont="1" applyFill="1" applyBorder="1" applyAlignment="1">
      <alignment horizontal="left"/>
    </xf>
    <xf numFmtId="0" fontId="5" fillId="13" borderId="10" xfId="0" applyFont="1" applyFill="1" applyBorder="1" applyAlignment="1">
      <alignment horizontal="right"/>
    </xf>
    <xf numFmtId="0" fontId="5" fillId="13" borderId="11" xfId="0" applyFont="1" applyFill="1" applyBorder="1" applyAlignment="1">
      <alignment horizontal="right"/>
    </xf>
  </cellXfs>
  <cellStyles count="2">
    <cellStyle name="Normal" xfId="0" builtinId="0"/>
    <cellStyle name="Normal 2" xfId="1"/>
  </cellStyles>
  <dxfs count="3">
    <dxf>
      <fill>
        <patternFill>
          <bgColor indexed="13"/>
        </patternFill>
      </fill>
    </dxf>
    <dxf>
      <fill>
        <patternFill>
          <bgColor indexed="15"/>
        </patternFill>
      </fill>
    </dxf>
    <dxf>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Q54"/>
  <sheetViews>
    <sheetView tabSelected="1" workbookViewId="0">
      <selection activeCell="S14" sqref="S14"/>
    </sheetView>
  </sheetViews>
  <sheetFormatPr defaultRowHeight="12.75" x14ac:dyDescent="0.2"/>
  <cols>
    <col min="1" max="1" width="13.28515625" style="1" customWidth="1"/>
    <col min="2" max="5" width="15.140625" style="1" customWidth="1"/>
    <col min="6" max="6" width="16.85546875" style="1" customWidth="1"/>
    <col min="7" max="7" width="9.140625" style="1"/>
    <col min="8" max="8" width="13.7109375" style="1" customWidth="1"/>
    <col min="9" max="9" width="0" style="12" hidden="1" customWidth="1"/>
    <col min="10" max="10" width="17.7109375" style="12" hidden="1" customWidth="1"/>
    <col min="11" max="11" width="20.28515625" style="12" hidden="1" customWidth="1"/>
    <col min="12" max="12" width="12.140625" style="12" hidden="1" customWidth="1"/>
    <col min="13" max="13" width="10.140625" style="12" hidden="1" customWidth="1"/>
    <col min="14" max="16" width="0" style="12" hidden="1" customWidth="1"/>
    <col min="17" max="17" width="10.140625" style="13" hidden="1" customWidth="1"/>
    <col min="18" max="16384" width="9.140625" style="1"/>
  </cols>
  <sheetData>
    <row r="1" spans="1:17" ht="13.5" thickBot="1" x14ac:dyDescent="0.25">
      <c r="A1" s="47" t="s">
        <v>17</v>
      </c>
      <c r="B1" s="48"/>
      <c r="C1" s="19">
        <v>41974</v>
      </c>
      <c r="D1" s="49" t="s">
        <v>18</v>
      </c>
      <c r="E1" s="50"/>
      <c r="F1" s="16">
        <f>SUM(Q3:Q37)</f>
        <v>0</v>
      </c>
    </row>
    <row r="2" spans="1:17" ht="26.25" customHeight="1" x14ac:dyDescent="0.2">
      <c r="A2" s="15" t="s">
        <v>0</v>
      </c>
      <c r="B2" s="15" t="s">
        <v>1</v>
      </c>
      <c r="C2" s="15" t="s">
        <v>5</v>
      </c>
      <c r="D2" s="15" t="s">
        <v>2</v>
      </c>
      <c r="E2" s="15" t="s">
        <v>3</v>
      </c>
      <c r="F2" s="15" t="s">
        <v>4</v>
      </c>
      <c r="I2" s="12" t="s">
        <v>6</v>
      </c>
      <c r="J2" s="12" t="s">
        <v>7</v>
      </c>
      <c r="K2" s="12" t="s">
        <v>8</v>
      </c>
    </row>
    <row r="3" spans="1:17" x14ac:dyDescent="0.2">
      <c r="A3" s="2"/>
      <c r="B3" s="3"/>
      <c r="C3" s="3"/>
      <c r="D3" s="3"/>
      <c r="E3" s="3"/>
      <c r="F3" s="4" t="str">
        <f>IF(NOT(OR(B3="",E3="")),IF(OR(E3&gt;(C3+D3),E3=(C3+D3)),IF(OR(D3&lt;B3,D3=B3),IF((C3+D3)&lt;B3,IF(E3&lt;B3,E3-C3,B3-C3),D3),"Prior W/H &gt; MRP"),"New Comp &lt; Old"),"")</f>
        <v/>
      </c>
      <c r="H3" s="5"/>
      <c r="I3" s="13">
        <f>D3</f>
        <v>0</v>
      </c>
      <c r="J3" s="13">
        <f>B3-C3</f>
        <v>0</v>
      </c>
      <c r="K3" s="13">
        <f>E3-C3</f>
        <v>0</v>
      </c>
      <c r="L3" s="17" t="str">
        <f>IF(A3="","",A3)</f>
        <v/>
      </c>
      <c r="M3" s="17" t="str">
        <f>IF(AND(F3="",A4=""),"",IF(A4="",$C$1-1,A4-1))</f>
        <v/>
      </c>
      <c r="N3" s="13" t="str">
        <f>IF(F3="","",C3*-1)</f>
        <v/>
      </c>
      <c r="O3" s="13" t="str">
        <f>IF(F3="","",E3-F3)</f>
        <v/>
      </c>
      <c r="P3" s="13" t="str">
        <f>IF(F3="","",N3+O3)</f>
        <v/>
      </c>
      <c r="Q3" s="13" t="str">
        <f>IF(F3="","",IF(AND((DAY(L3)=30),(DAY(M3)=31)),(DAYS360(L3,M3)+1)*(P3/30),IF(DAY(L3)&lt;&gt;31,IF(MONTH(M3)&lt;&gt;2,IF(DAY(M3)=31,DAYS360(L3,M3)*(P3/30),(DAYS360(L3,M3)+1)*(P3/30)),IF(DAY(M3)&lt;28,(DAYS360(L3,M3)+1)*(P3/30),(DAYS360(L3,M3)+31-DAY(M3))*(P3/30))),IF(MONTH(M3)&lt;&gt;2,IF(DAY(M3)=31,DAYS360(L3,M3)*(P3/30),DAYS360(L3,M3)*(P3/30)),IF(DAY(M3)&lt;28,DAYS360(L3,M3)*(P3/30),(DAYS360(L3,M3)+30-DAY(M3))*(P3/30))))))</f>
        <v/>
      </c>
    </row>
    <row r="4" spans="1:17" x14ac:dyDescent="0.2">
      <c r="A4" s="2"/>
      <c r="B4" s="3"/>
      <c r="C4" s="3"/>
      <c r="D4" s="3"/>
      <c r="E4" s="3"/>
      <c r="F4" s="4" t="str">
        <f t="shared" ref="F4:F37" si="0">IF(NOT(OR(B4="",E4="")),IF(OR(E4&gt;(C4+D4),E4=(C4+D4)),IF(OR(D4&lt;B4,D4=B4),IF((C4+D4)&lt;B4,IF(E4&lt;B4,E4-C4,B4-C4),D4),"Prior W/H &gt; MRP"),"New Comp &lt; Old"),"")</f>
        <v/>
      </c>
      <c r="I4" s="13">
        <f t="shared" ref="I4:I37" si="1">D4</f>
        <v>0</v>
      </c>
      <c r="J4" s="13">
        <f t="shared" ref="J4:J37" si="2">B4-C4</f>
        <v>0</v>
      </c>
      <c r="K4" s="13">
        <f t="shared" ref="K4:K37" si="3">E4-C4</f>
        <v>0</v>
      </c>
      <c r="L4" s="17" t="str">
        <f>IF(A4="","",A4)</f>
        <v/>
      </c>
      <c r="M4" s="17" t="str">
        <f t="shared" ref="M4:M37" si="4">IF(AND(F4="",A5=""),"",IF(A5="",$C$1-1,A5-1))</f>
        <v/>
      </c>
      <c r="N4" s="13" t="str">
        <f t="shared" ref="N4:N37" si="5">IF(F4="","",C4*-1)</f>
        <v/>
      </c>
      <c r="O4" s="13" t="str">
        <f t="shared" ref="O4:O37" si="6">IF(F4="","",E4-F4)</f>
        <v/>
      </c>
      <c r="P4" s="13" t="str">
        <f t="shared" ref="P4:P37" si="7">IF(F4="","",N4+O4)</f>
        <v/>
      </c>
      <c r="Q4" s="13" t="str">
        <f t="shared" ref="Q4:Q37" si="8">IF(F4="","",IF(AND((DAY(L4)=30),(DAY(M4)=31)),(DAYS360(L4,M4)+1)*(P4/30),IF(DAY(L4)&lt;&gt;31,IF(MONTH(M4)&lt;&gt;2,IF(DAY(M4)=31,DAYS360(L4,M4)*(P4/30),(DAYS360(L4,M4)+1)*(P4/30)),IF(DAY(M4)&lt;28,(DAYS360(L4,M4)+1)*(P4/30),(DAYS360(L4,M4)+31-DAY(M4))*(P4/30))),IF(MONTH(M4)&lt;&gt;2,IF(DAY(M4)=31,DAYS360(L4,M4)*(P4/30),DAYS360(L4,M4)*(P4/30)),IF(DAY(M4)&lt;28,DAYS360(L4,M4)*(P4/30),(DAYS360(L4,M4)+30-DAY(M4))*(P4/30))))))</f>
        <v/>
      </c>
    </row>
    <row r="5" spans="1:17" x14ac:dyDescent="0.2">
      <c r="A5" s="2"/>
      <c r="B5" s="3"/>
      <c r="C5" s="3"/>
      <c r="D5" s="3"/>
      <c r="E5" s="3"/>
      <c r="F5" s="4" t="str">
        <f t="shared" si="0"/>
        <v/>
      </c>
      <c r="I5" s="13">
        <f t="shared" si="1"/>
        <v>0</v>
      </c>
      <c r="J5" s="13">
        <f t="shared" si="2"/>
        <v>0</v>
      </c>
      <c r="K5" s="13">
        <f t="shared" si="3"/>
        <v>0</v>
      </c>
      <c r="L5" s="17" t="str">
        <f t="shared" ref="L5:L37" si="9">IF(A5="","",A5)</f>
        <v/>
      </c>
      <c r="M5" s="17" t="str">
        <f t="shared" si="4"/>
        <v/>
      </c>
      <c r="N5" s="13" t="str">
        <f t="shared" si="5"/>
        <v/>
      </c>
      <c r="O5" s="13" t="str">
        <f t="shared" si="6"/>
        <v/>
      </c>
      <c r="P5" s="13" t="str">
        <f t="shared" si="7"/>
        <v/>
      </c>
      <c r="Q5" s="13" t="str">
        <f t="shared" si="8"/>
        <v/>
      </c>
    </row>
    <row r="6" spans="1:17" x14ac:dyDescent="0.2">
      <c r="A6" s="2"/>
      <c r="B6" s="3"/>
      <c r="C6" s="3"/>
      <c r="D6" s="3"/>
      <c r="E6" s="3"/>
      <c r="F6" s="4" t="str">
        <f t="shared" si="0"/>
        <v/>
      </c>
      <c r="I6" s="13">
        <f t="shared" si="1"/>
        <v>0</v>
      </c>
      <c r="J6" s="13">
        <f t="shared" si="2"/>
        <v>0</v>
      </c>
      <c r="K6" s="13">
        <f t="shared" si="3"/>
        <v>0</v>
      </c>
      <c r="L6" s="17" t="str">
        <f t="shared" si="9"/>
        <v/>
      </c>
      <c r="M6" s="17" t="str">
        <f t="shared" si="4"/>
        <v/>
      </c>
      <c r="N6" s="13" t="str">
        <f t="shared" si="5"/>
        <v/>
      </c>
      <c r="O6" s="13" t="str">
        <f t="shared" si="6"/>
        <v/>
      </c>
      <c r="P6" s="13" t="str">
        <f t="shared" si="7"/>
        <v/>
      </c>
      <c r="Q6" s="13" t="str">
        <f t="shared" si="8"/>
        <v/>
      </c>
    </row>
    <row r="7" spans="1:17" x14ac:dyDescent="0.2">
      <c r="A7" s="2"/>
      <c r="B7" s="3"/>
      <c r="C7" s="3"/>
      <c r="D7" s="3"/>
      <c r="E7" s="3"/>
      <c r="F7" s="4" t="str">
        <f t="shared" si="0"/>
        <v/>
      </c>
      <c r="I7" s="13">
        <f t="shared" si="1"/>
        <v>0</v>
      </c>
      <c r="J7" s="13">
        <f t="shared" si="2"/>
        <v>0</v>
      </c>
      <c r="K7" s="13">
        <f t="shared" si="3"/>
        <v>0</v>
      </c>
      <c r="L7" s="17" t="str">
        <f t="shared" si="9"/>
        <v/>
      </c>
      <c r="M7" s="17" t="str">
        <f t="shared" si="4"/>
        <v/>
      </c>
      <c r="N7" s="13" t="str">
        <f t="shared" si="5"/>
        <v/>
      </c>
      <c r="O7" s="13" t="str">
        <f t="shared" si="6"/>
        <v/>
      </c>
      <c r="P7" s="13" t="str">
        <f t="shared" si="7"/>
        <v/>
      </c>
      <c r="Q7" s="13" t="str">
        <f t="shared" si="8"/>
        <v/>
      </c>
    </row>
    <row r="8" spans="1:17" x14ac:dyDescent="0.2">
      <c r="A8" s="2"/>
      <c r="B8" s="3"/>
      <c r="C8" s="3"/>
      <c r="D8" s="3"/>
      <c r="E8" s="3"/>
      <c r="F8" s="4" t="str">
        <f t="shared" si="0"/>
        <v/>
      </c>
      <c r="I8" s="13">
        <f t="shared" si="1"/>
        <v>0</v>
      </c>
      <c r="J8" s="13">
        <f t="shared" si="2"/>
        <v>0</v>
      </c>
      <c r="K8" s="13">
        <f t="shared" si="3"/>
        <v>0</v>
      </c>
      <c r="L8" s="17" t="str">
        <f t="shared" si="9"/>
        <v/>
      </c>
      <c r="M8" s="17" t="str">
        <f t="shared" si="4"/>
        <v/>
      </c>
      <c r="N8" s="13" t="str">
        <f t="shared" si="5"/>
        <v/>
      </c>
      <c r="O8" s="13" t="str">
        <f t="shared" si="6"/>
        <v/>
      </c>
      <c r="P8" s="13" t="str">
        <f t="shared" si="7"/>
        <v/>
      </c>
      <c r="Q8" s="13" t="str">
        <f t="shared" si="8"/>
        <v/>
      </c>
    </row>
    <row r="9" spans="1:17" x14ac:dyDescent="0.2">
      <c r="A9" s="2"/>
      <c r="B9" s="3"/>
      <c r="C9" s="3"/>
      <c r="D9" s="3"/>
      <c r="E9" s="3"/>
      <c r="F9" s="4" t="str">
        <f t="shared" si="0"/>
        <v/>
      </c>
      <c r="I9" s="13">
        <f t="shared" si="1"/>
        <v>0</v>
      </c>
      <c r="J9" s="13">
        <f t="shared" si="2"/>
        <v>0</v>
      </c>
      <c r="K9" s="13">
        <f t="shared" si="3"/>
        <v>0</v>
      </c>
      <c r="L9" s="17" t="str">
        <f t="shared" si="9"/>
        <v/>
      </c>
      <c r="M9" s="17" t="str">
        <f t="shared" si="4"/>
        <v/>
      </c>
      <c r="N9" s="13" t="str">
        <f t="shared" si="5"/>
        <v/>
      </c>
      <c r="O9" s="13" t="str">
        <f t="shared" si="6"/>
        <v/>
      </c>
      <c r="P9" s="13" t="str">
        <f t="shared" si="7"/>
        <v/>
      </c>
      <c r="Q9" s="13" t="str">
        <f t="shared" si="8"/>
        <v/>
      </c>
    </row>
    <row r="10" spans="1:17" x14ac:dyDescent="0.2">
      <c r="A10" s="2"/>
      <c r="B10" s="3"/>
      <c r="C10" s="3"/>
      <c r="D10" s="3"/>
      <c r="E10" s="3"/>
      <c r="F10" s="4" t="str">
        <f t="shared" si="0"/>
        <v/>
      </c>
      <c r="I10" s="13">
        <f t="shared" si="1"/>
        <v>0</v>
      </c>
      <c r="J10" s="13">
        <f t="shared" si="2"/>
        <v>0</v>
      </c>
      <c r="K10" s="13">
        <f t="shared" si="3"/>
        <v>0</v>
      </c>
      <c r="L10" s="17" t="str">
        <f t="shared" si="9"/>
        <v/>
      </c>
      <c r="M10" s="17" t="str">
        <f t="shared" si="4"/>
        <v/>
      </c>
      <c r="N10" s="13" t="str">
        <f t="shared" si="5"/>
        <v/>
      </c>
      <c r="O10" s="13" t="str">
        <f t="shared" si="6"/>
        <v/>
      </c>
      <c r="P10" s="13" t="str">
        <f t="shared" si="7"/>
        <v/>
      </c>
      <c r="Q10" s="13" t="str">
        <f t="shared" si="8"/>
        <v/>
      </c>
    </row>
    <row r="11" spans="1:17" x14ac:dyDescent="0.2">
      <c r="A11" s="2"/>
      <c r="B11" s="3"/>
      <c r="C11" s="3"/>
      <c r="D11" s="3"/>
      <c r="E11" s="3"/>
      <c r="F11" s="4" t="str">
        <f t="shared" si="0"/>
        <v/>
      </c>
      <c r="I11" s="13">
        <f t="shared" si="1"/>
        <v>0</v>
      </c>
      <c r="J11" s="13">
        <f t="shared" si="2"/>
        <v>0</v>
      </c>
      <c r="K11" s="13">
        <f t="shared" si="3"/>
        <v>0</v>
      </c>
      <c r="L11" s="17" t="str">
        <f t="shared" si="9"/>
        <v/>
      </c>
      <c r="M11" s="17" t="str">
        <f t="shared" si="4"/>
        <v/>
      </c>
      <c r="N11" s="13" t="str">
        <f t="shared" si="5"/>
        <v/>
      </c>
      <c r="O11" s="13" t="str">
        <f t="shared" si="6"/>
        <v/>
      </c>
      <c r="P11" s="13" t="str">
        <f t="shared" si="7"/>
        <v/>
      </c>
      <c r="Q11" s="13" t="str">
        <f t="shared" si="8"/>
        <v/>
      </c>
    </row>
    <row r="12" spans="1:17" x14ac:dyDescent="0.2">
      <c r="A12" s="2"/>
      <c r="B12" s="3"/>
      <c r="C12" s="3"/>
      <c r="D12" s="3"/>
      <c r="E12" s="3"/>
      <c r="F12" s="4" t="str">
        <f t="shared" si="0"/>
        <v/>
      </c>
      <c r="I12" s="13">
        <f t="shared" si="1"/>
        <v>0</v>
      </c>
      <c r="J12" s="13">
        <f t="shared" si="2"/>
        <v>0</v>
      </c>
      <c r="K12" s="13">
        <f t="shared" si="3"/>
        <v>0</v>
      </c>
      <c r="L12" s="17" t="str">
        <f t="shared" si="9"/>
        <v/>
      </c>
      <c r="M12" s="17" t="str">
        <f t="shared" si="4"/>
        <v/>
      </c>
      <c r="N12" s="13" t="str">
        <f t="shared" si="5"/>
        <v/>
      </c>
      <c r="O12" s="13" t="str">
        <f t="shared" si="6"/>
        <v/>
      </c>
      <c r="P12" s="13" t="str">
        <f t="shared" si="7"/>
        <v/>
      </c>
      <c r="Q12" s="13" t="str">
        <f t="shared" si="8"/>
        <v/>
      </c>
    </row>
    <row r="13" spans="1:17" x14ac:dyDescent="0.2">
      <c r="A13" s="2"/>
      <c r="B13" s="3"/>
      <c r="C13" s="3"/>
      <c r="D13" s="3"/>
      <c r="E13" s="3"/>
      <c r="F13" s="4" t="str">
        <f t="shared" si="0"/>
        <v/>
      </c>
      <c r="I13" s="13">
        <f t="shared" si="1"/>
        <v>0</v>
      </c>
      <c r="J13" s="13">
        <f t="shared" si="2"/>
        <v>0</v>
      </c>
      <c r="K13" s="13">
        <f t="shared" si="3"/>
        <v>0</v>
      </c>
      <c r="L13" s="17" t="str">
        <f t="shared" si="9"/>
        <v/>
      </c>
      <c r="M13" s="17" t="str">
        <f t="shared" si="4"/>
        <v/>
      </c>
      <c r="N13" s="13" t="str">
        <f t="shared" si="5"/>
        <v/>
      </c>
      <c r="O13" s="13" t="str">
        <f t="shared" si="6"/>
        <v/>
      </c>
      <c r="P13" s="13" t="str">
        <f t="shared" si="7"/>
        <v/>
      </c>
      <c r="Q13" s="13" t="str">
        <f t="shared" si="8"/>
        <v/>
      </c>
    </row>
    <row r="14" spans="1:17" x14ac:dyDescent="0.2">
      <c r="A14" s="2"/>
      <c r="B14" s="3"/>
      <c r="C14" s="3"/>
      <c r="D14" s="3"/>
      <c r="E14" s="3"/>
      <c r="F14" s="4" t="str">
        <f t="shared" si="0"/>
        <v/>
      </c>
      <c r="I14" s="13">
        <f t="shared" si="1"/>
        <v>0</v>
      </c>
      <c r="J14" s="13">
        <f t="shared" si="2"/>
        <v>0</v>
      </c>
      <c r="K14" s="13">
        <f t="shared" si="3"/>
        <v>0</v>
      </c>
      <c r="L14" s="17" t="str">
        <f t="shared" si="9"/>
        <v/>
      </c>
      <c r="M14" s="17" t="str">
        <f t="shared" si="4"/>
        <v/>
      </c>
      <c r="N14" s="13" t="str">
        <f t="shared" si="5"/>
        <v/>
      </c>
      <c r="O14" s="13" t="str">
        <f t="shared" si="6"/>
        <v/>
      </c>
      <c r="P14" s="13" t="str">
        <f t="shared" si="7"/>
        <v/>
      </c>
      <c r="Q14" s="13" t="str">
        <f t="shared" si="8"/>
        <v/>
      </c>
    </row>
    <row r="15" spans="1:17" x14ac:dyDescent="0.2">
      <c r="A15" s="2"/>
      <c r="B15" s="3"/>
      <c r="C15" s="3"/>
      <c r="D15" s="3"/>
      <c r="E15" s="3"/>
      <c r="F15" s="4" t="str">
        <f t="shared" si="0"/>
        <v/>
      </c>
      <c r="I15" s="13">
        <f t="shared" si="1"/>
        <v>0</v>
      </c>
      <c r="J15" s="13">
        <f t="shared" si="2"/>
        <v>0</v>
      </c>
      <c r="K15" s="13">
        <f t="shared" si="3"/>
        <v>0</v>
      </c>
      <c r="L15" s="17" t="str">
        <f t="shared" si="9"/>
        <v/>
      </c>
      <c r="M15" s="17" t="str">
        <f t="shared" si="4"/>
        <v/>
      </c>
      <c r="N15" s="13" t="str">
        <f t="shared" si="5"/>
        <v/>
      </c>
      <c r="O15" s="13" t="str">
        <f t="shared" si="6"/>
        <v/>
      </c>
      <c r="P15" s="13" t="str">
        <f t="shared" si="7"/>
        <v/>
      </c>
      <c r="Q15" s="13" t="str">
        <f t="shared" si="8"/>
        <v/>
      </c>
    </row>
    <row r="16" spans="1:17" x14ac:dyDescent="0.2">
      <c r="A16" s="2"/>
      <c r="B16" s="3"/>
      <c r="C16" s="3"/>
      <c r="D16" s="3"/>
      <c r="E16" s="3"/>
      <c r="F16" s="4" t="str">
        <f t="shared" si="0"/>
        <v/>
      </c>
      <c r="I16" s="13">
        <f t="shared" si="1"/>
        <v>0</v>
      </c>
      <c r="J16" s="13">
        <f t="shared" si="2"/>
        <v>0</v>
      </c>
      <c r="K16" s="13">
        <f t="shared" si="3"/>
        <v>0</v>
      </c>
      <c r="L16" s="17" t="str">
        <f t="shared" si="9"/>
        <v/>
      </c>
      <c r="M16" s="17" t="str">
        <f t="shared" si="4"/>
        <v/>
      </c>
      <c r="N16" s="13" t="str">
        <f t="shared" si="5"/>
        <v/>
      </c>
      <c r="O16" s="13" t="str">
        <f t="shared" si="6"/>
        <v/>
      </c>
      <c r="P16" s="13" t="str">
        <f t="shared" si="7"/>
        <v/>
      </c>
      <c r="Q16" s="13" t="str">
        <f t="shared" si="8"/>
        <v/>
      </c>
    </row>
    <row r="17" spans="1:17" x14ac:dyDescent="0.2">
      <c r="A17" s="2"/>
      <c r="B17" s="3"/>
      <c r="C17" s="3"/>
      <c r="D17" s="3"/>
      <c r="E17" s="3"/>
      <c r="F17" s="4" t="str">
        <f t="shared" si="0"/>
        <v/>
      </c>
      <c r="I17" s="13">
        <f t="shared" si="1"/>
        <v>0</v>
      </c>
      <c r="J17" s="13">
        <f t="shared" si="2"/>
        <v>0</v>
      </c>
      <c r="K17" s="13">
        <f t="shared" si="3"/>
        <v>0</v>
      </c>
      <c r="L17" s="17" t="str">
        <f t="shared" si="9"/>
        <v/>
      </c>
      <c r="M17" s="17" t="str">
        <f t="shared" si="4"/>
        <v/>
      </c>
      <c r="N17" s="13" t="str">
        <f t="shared" si="5"/>
        <v/>
      </c>
      <c r="O17" s="13" t="str">
        <f t="shared" si="6"/>
        <v/>
      </c>
      <c r="P17" s="13" t="str">
        <f t="shared" si="7"/>
        <v/>
      </c>
      <c r="Q17" s="13" t="str">
        <f t="shared" si="8"/>
        <v/>
      </c>
    </row>
    <row r="18" spans="1:17" x14ac:dyDescent="0.2">
      <c r="A18" s="2"/>
      <c r="B18" s="3"/>
      <c r="C18" s="3"/>
      <c r="D18" s="3"/>
      <c r="E18" s="3"/>
      <c r="F18" s="4" t="str">
        <f t="shared" si="0"/>
        <v/>
      </c>
      <c r="I18" s="13">
        <f t="shared" si="1"/>
        <v>0</v>
      </c>
      <c r="J18" s="13">
        <f t="shared" si="2"/>
        <v>0</v>
      </c>
      <c r="K18" s="13">
        <f t="shared" si="3"/>
        <v>0</v>
      </c>
      <c r="L18" s="17" t="str">
        <f t="shared" si="9"/>
        <v/>
      </c>
      <c r="M18" s="17" t="str">
        <f t="shared" si="4"/>
        <v/>
      </c>
      <c r="N18" s="13" t="str">
        <f t="shared" si="5"/>
        <v/>
      </c>
      <c r="O18" s="13" t="str">
        <f t="shared" si="6"/>
        <v/>
      </c>
      <c r="P18" s="13" t="str">
        <f t="shared" si="7"/>
        <v/>
      </c>
      <c r="Q18" s="13" t="str">
        <f t="shared" si="8"/>
        <v/>
      </c>
    </row>
    <row r="19" spans="1:17" x14ac:dyDescent="0.2">
      <c r="A19" s="2"/>
      <c r="B19" s="3"/>
      <c r="C19" s="3"/>
      <c r="D19" s="3"/>
      <c r="E19" s="3"/>
      <c r="F19" s="4" t="str">
        <f t="shared" si="0"/>
        <v/>
      </c>
      <c r="I19" s="13">
        <f t="shared" si="1"/>
        <v>0</v>
      </c>
      <c r="J19" s="13">
        <f t="shared" si="2"/>
        <v>0</v>
      </c>
      <c r="K19" s="13">
        <f t="shared" si="3"/>
        <v>0</v>
      </c>
      <c r="L19" s="17" t="str">
        <f t="shared" si="9"/>
        <v/>
      </c>
      <c r="M19" s="17" t="str">
        <f t="shared" si="4"/>
        <v/>
      </c>
      <c r="N19" s="13" t="str">
        <f t="shared" si="5"/>
        <v/>
      </c>
      <c r="O19" s="13" t="str">
        <f t="shared" si="6"/>
        <v/>
      </c>
      <c r="P19" s="13" t="str">
        <f t="shared" si="7"/>
        <v/>
      </c>
      <c r="Q19" s="13" t="str">
        <f t="shared" si="8"/>
        <v/>
      </c>
    </row>
    <row r="20" spans="1:17" x14ac:dyDescent="0.2">
      <c r="A20" s="2"/>
      <c r="B20" s="3"/>
      <c r="C20" s="3"/>
      <c r="D20" s="3"/>
      <c r="E20" s="3"/>
      <c r="F20" s="4" t="str">
        <f t="shared" si="0"/>
        <v/>
      </c>
      <c r="I20" s="13">
        <f t="shared" si="1"/>
        <v>0</v>
      </c>
      <c r="J20" s="13">
        <f t="shared" si="2"/>
        <v>0</v>
      </c>
      <c r="K20" s="13">
        <f t="shared" si="3"/>
        <v>0</v>
      </c>
      <c r="L20" s="17" t="str">
        <f t="shared" si="9"/>
        <v/>
      </c>
      <c r="M20" s="17" t="str">
        <f t="shared" si="4"/>
        <v/>
      </c>
      <c r="N20" s="13" t="str">
        <f t="shared" si="5"/>
        <v/>
      </c>
      <c r="O20" s="13" t="str">
        <f t="shared" si="6"/>
        <v/>
      </c>
      <c r="P20" s="13" t="str">
        <f t="shared" si="7"/>
        <v/>
      </c>
      <c r="Q20" s="13" t="str">
        <f t="shared" si="8"/>
        <v/>
      </c>
    </row>
    <row r="21" spans="1:17" x14ac:dyDescent="0.2">
      <c r="A21" s="2"/>
      <c r="B21" s="3"/>
      <c r="C21" s="3"/>
      <c r="D21" s="3"/>
      <c r="E21" s="3"/>
      <c r="F21" s="4" t="str">
        <f t="shared" si="0"/>
        <v/>
      </c>
      <c r="I21" s="13">
        <f t="shared" si="1"/>
        <v>0</v>
      </c>
      <c r="J21" s="13">
        <f t="shared" si="2"/>
        <v>0</v>
      </c>
      <c r="K21" s="13">
        <f t="shared" si="3"/>
        <v>0</v>
      </c>
      <c r="L21" s="17" t="str">
        <f t="shared" si="9"/>
        <v/>
      </c>
      <c r="M21" s="17" t="str">
        <f t="shared" si="4"/>
        <v/>
      </c>
      <c r="N21" s="13" t="str">
        <f t="shared" si="5"/>
        <v/>
      </c>
      <c r="O21" s="13" t="str">
        <f t="shared" si="6"/>
        <v/>
      </c>
      <c r="P21" s="13" t="str">
        <f t="shared" si="7"/>
        <v/>
      </c>
      <c r="Q21" s="13" t="str">
        <f t="shared" si="8"/>
        <v/>
      </c>
    </row>
    <row r="22" spans="1:17" x14ac:dyDescent="0.2">
      <c r="A22" s="2"/>
      <c r="B22" s="3"/>
      <c r="C22" s="3"/>
      <c r="D22" s="3"/>
      <c r="E22" s="3"/>
      <c r="F22" s="4" t="str">
        <f t="shared" si="0"/>
        <v/>
      </c>
      <c r="I22" s="13">
        <f t="shared" si="1"/>
        <v>0</v>
      </c>
      <c r="J22" s="13">
        <f t="shared" si="2"/>
        <v>0</v>
      </c>
      <c r="K22" s="13">
        <f t="shared" si="3"/>
        <v>0</v>
      </c>
      <c r="L22" s="17" t="str">
        <f t="shared" si="9"/>
        <v/>
      </c>
      <c r="M22" s="17" t="str">
        <f t="shared" si="4"/>
        <v/>
      </c>
      <c r="N22" s="13" t="str">
        <f t="shared" si="5"/>
        <v/>
      </c>
      <c r="O22" s="13" t="str">
        <f t="shared" si="6"/>
        <v/>
      </c>
      <c r="P22" s="13" t="str">
        <f t="shared" si="7"/>
        <v/>
      </c>
      <c r="Q22" s="13" t="str">
        <f t="shared" si="8"/>
        <v/>
      </c>
    </row>
    <row r="23" spans="1:17" x14ac:dyDescent="0.2">
      <c r="A23" s="2"/>
      <c r="B23" s="3"/>
      <c r="C23" s="3"/>
      <c r="D23" s="3"/>
      <c r="E23" s="3"/>
      <c r="F23" s="4" t="str">
        <f t="shared" si="0"/>
        <v/>
      </c>
      <c r="I23" s="13">
        <f t="shared" si="1"/>
        <v>0</v>
      </c>
      <c r="J23" s="13">
        <f t="shared" si="2"/>
        <v>0</v>
      </c>
      <c r="K23" s="13">
        <f t="shared" si="3"/>
        <v>0</v>
      </c>
      <c r="L23" s="17" t="str">
        <f t="shared" si="9"/>
        <v/>
      </c>
      <c r="M23" s="17" t="str">
        <f t="shared" si="4"/>
        <v/>
      </c>
      <c r="N23" s="13" t="str">
        <f t="shared" si="5"/>
        <v/>
      </c>
      <c r="O23" s="13" t="str">
        <f t="shared" si="6"/>
        <v/>
      </c>
      <c r="P23" s="13" t="str">
        <f t="shared" si="7"/>
        <v/>
      </c>
      <c r="Q23" s="13" t="str">
        <f t="shared" si="8"/>
        <v/>
      </c>
    </row>
    <row r="24" spans="1:17" x14ac:dyDescent="0.2">
      <c r="A24" s="2"/>
      <c r="B24" s="3"/>
      <c r="C24" s="3"/>
      <c r="D24" s="3"/>
      <c r="E24" s="3"/>
      <c r="F24" s="4" t="str">
        <f t="shared" si="0"/>
        <v/>
      </c>
      <c r="I24" s="13">
        <f t="shared" si="1"/>
        <v>0</v>
      </c>
      <c r="J24" s="13">
        <f t="shared" si="2"/>
        <v>0</v>
      </c>
      <c r="K24" s="13">
        <f t="shared" si="3"/>
        <v>0</v>
      </c>
      <c r="L24" s="17" t="str">
        <f t="shared" si="9"/>
        <v/>
      </c>
      <c r="M24" s="17" t="str">
        <f t="shared" si="4"/>
        <v/>
      </c>
      <c r="N24" s="13" t="str">
        <f t="shared" si="5"/>
        <v/>
      </c>
      <c r="O24" s="13" t="str">
        <f t="shared" si="6"/>
        <v/>
      </c>
      <c r="P24" s="13" t="str">
        <f t="shared" si="7"/>
        <v/>
      </c>
      <c r="Q24" s="13" t="str">
        <f t="shared" si="8"/>
        <v/>
      </c>
    </row>
    <row r="25" spans="1:17" x14ac:dyDescent="0.2">
      <c r="A25" s="2"/>
      <c r="B25" s="3"/>
      <c r="C25" s="3"/>
      <c r="D25" s="3"/>
      <c r="E25" s="3"/>
      <c r="F25" s="4" t="str">
        <f t="shared" si="0"/>
        <v/>
      </c>
      <c r="I25" s="13">
        <f t="shared" si="1"/>
        <v>0</v>
      </c>
      <c r="J25" s="13">
        <f t="shared" si="2"/>
        <v>0</v>
      </c>
      <c r="K25" s="13">
        <f t="shared" si="3"/>
        <v>0</v>
      </c>
      <c r="L25" s="17" t="str">
        <f t="shared" si="9"/>
        <v/>
      </c>
      <c r="M25" s="17" t="str">
        <f t="shared" si="4"/>
        <v/>
      </c>
      <c r="N25" s="13" t="str">
        <f t="shared" si="5"/>
        <v/>
      </c>
      <c r="O25" s="13" t="str">
        <f t="shared" si="6"/>
        <v/>
      </c>
      <c r="P25" s="13" t="str">
        <f t="shared" si="7"/>
        <v/>
      </c>
      <c r="Q25" s="13" t="str">
        <f t="shared" si="8"/>
        <v/>
      </c>
    </row>
    <row r="26" spans="1:17" x14ac:dyDescent="0.2">
      <c r="A26" s="2"/>
      <c r="B26" s="3"/>
      <c r="C26" s="3"/>
      <c r="D26" s="3"/>
      <c r="E26" s="3"/>
      <c r="F26" s="4" t="str">
        <f t="shared" si="0"/>
        <v/>
      </c>
      <c r="I26" s="13">
        <f t="shared" si="1"/>
        <v>0</v>
      </c>
      <c r="J26" s="13">
        <f t="shared" si="2"/>
        <v>0</v>
      </c>
      <c r="K26" s="13">
        <f t="shared" si="3"/>
        <v>0</v>
      </c>
      <c r="L26" s="17" t="str">
        <f t="shared" si="9"/>
        <v/>
      </c>
      <c r="M26" s="17" t="str">
        <f t="shared" si="4"/>
        <v/>
      </c>
      <c r="N26" s="13" t="str">
        <f t="shared" si="5"/>
        <v/>
      </c>
      <c r="O26" s="13" t="str">
        <f t="shared" si="6"/>
        <v/>
      </c>
      <c r="P26" s="13" t="str">
        <f t="shared" si="7"/>
        <v/>
      </c>
      <c r="Q26" s="13" t="str">
        <f t="shared" si="8"/>
        <v/>
      </c>
    </row>
    <row r="27" spans="1:17" x14ac:dyDescent="0.2">
      <c r="A27" s="2"/>
      <c r="B27" s="3"/>
      <c r="C27" s="3"/>
      <c r="D27" s="3"/>
      <c r="E27" s="3"/>
      <c r="F27" s="4" t="str">
        <f t="shared" si="0"/>
        <v/>
      </c>
      <c r="I27" s="13">
        <f t="shared" si="1"/>
        <v>0</v>
      </c>
      <c r="J27" s="13">
        <f t="shared" si="2"/>
        <v>0</v>
      </c>
      <c r="K27" s="13">
        <f t="shared" si="3"/>
        <v>0</v>
      </c>
      <c r="L27" s="17" t="str">
        <f t="shared" si="9"/>
        <v/>
      </c>
      <c r="M27" s="17" t="str">
        <f t="shared" si="4"/>
        <v/>
      </c>
      <c r="N27" s="13" t="str">
        <f t="shared" si="5"/>
        <v/>
      </c>
      <c r="O27" s="13" t="str">
        <f t="shared" si="6"/>
        <v/>
      </c>
      <c r="P27" s="13" t="str">
        <f t="shared" si="7"/>
        <v/>
      </c>
      <c r="Q27" s="13" t="str">
        <f t="shared" si="8"/>
        <v/>
      </c>
    </row>
    <row r="28" spans="1:17" x14ac:dyDescent="0.2">
      <c r="A28" s="2"/>
      <c r="B28" s="3"/>
      <c r="C28" s="3"/>
      <c r="D28" s="3"/>
      <c r="E28" s="3"/>
      <c r="F28" s="4" t="str">
        <f t="shared" si="0"/>
        <v/>
      </c>
      <c r="I28" s="13">
        <f t="shared" si="1"/>
        <v>0</v>
      </c>
      <c r="J28" s="13">
        <f t="shared" si="2"/>
        <v>0</v>
      </c>
      <c r="K28" s="13">
        <f t="shared" si="3"/>
        <v>0</v>
      </c>
      <c r="L28" s="17" t="str">
        <f t="shared" si="9"/>
        <v/>
      </c>
      <c r="M28" s="17" t="str">
        <f t="shared" si="4"/>
        <v/>
      </c>
      <c r="N28" s="13" t="str">
        <f t="shared" si="5"/>
        <v/>
      </c>
      <c r="O28" s="13" t="str">
        <f t="shared" si="6"/>
        <v/>
      </c>
      <c r="P28" s="13" t="str">
        <f t="shared" si="7"/>
        <v/>
      </c>
      <c r="Q28" s="13" t="str">
        <f t="shared" si="8"/>
        <v/>
      </c>
    </row>
    <row r="29" spans="1:17" x14ac:dyDescent="0.2">
      <c r="A29" s="2"/>
      <c r="B29" s="3"/>
      <c r="C29" s="3"/>
      <c r="D29" s="3"/>
      <c r="E29" s="3"/>
      <c r="F29" s="4" t="str">
        <f t="shared" si="0"/>
        <v/>
      </c>
      <c r="I29" s="13">
        <f t="shared" si="1"/>
        <v>0</v>
      </c>
      <c r="J29" s="13">
        <f t="shared" si="2"/>
        <v>0</v>
      </c>
      <c r="K29" s="13">
        <f t="shared" si="3"/>
        <v>0</v>
      </c>
      <c r="L29" s="17" t="str">
        <f t="shared" si="9"/>
        <v/>
      </c>
      <c r="M29" s="17" t="str">
        <f t="shared" si="4"/>
        <v/>
      </c>
      <c r="N29" s="13" t="str">
        <f t="shared" si="5"/>
        <v/>
      </c>
      <c r="O29" s="13" t="str">
        <f t="shared" si="6"/>
        <v/>
      </c>
      <c r="P29" s="13" t="str">
        <f t="shared" si="7"/>
        <v/>
      </c>
      <c r="Q29" s="13" t="str">
        <f t="shared" si="8"/>
        <v/>
      </c>
    </row>
    <row r="30" spans="1:17" x14ac:dyDescent="0.2">
      <c r="A30" s="2"/>
      <c r="B30" s="3"/>
      <c r="C30" s="3"/>
      <c r="D30" s="3"/>
      <c r="E30" s="3"/>
      <c r="F30" s="4" t="str">
        <f t="shared" si="0"/>
        <v/>
      </c>
      <c r="I30" s="13">
        <f t="shared" si="1"/>
        <v>0</v>
      </c>
      <c r="J30" s="13">
        <f t="shared" si="2"/>
        <v>0</v>
      </c>
      <c r="K30" s="13">
        <f t="shared" si="3"/>
        <v>0</v>
      </c>
      <c r="L30" s="17" t="str">
        <f t="shared" si="9"/>
        <v/>
      </c>
      <c r="M30" s="17" t="str">
        <f t="shared" si="4"/>
        <v/>
      </c>
      <c r="N30" s="13" t="str">
        <f t="shared" si="5"/>
        <v/>
      </c>
      <c r="O30" s="13" t="str">
        <f t="shared" si="6"/>
        <v/>
      </c>
      <c r="P30" s="13" t="str">
        <f t="shared" si="7"/>
        <v/>
      </c>
      <c r="Q30" s="13" t="str">
        <f t="shared" si="8"/>
        <v/>
      </c>
    </row>
    <row r="31" spans="1:17" x14ac:dyDescent="0.2">
      <c r="A31" s="2"/>
      <c r="B31" s="3"/>
      <c r="C31" s="3"/>
      <c r="D31" s="3"/>
      <c r="E31" s="3"/>
      <c r="F31" s="4" t="str">
        <f t="shared" si="0"/>
        <v/>
      </c>
      <c r="I31" s="13">
        <f t="shared" si="1"/>
        <v>0</v>
      </c>
      <c r="J31" s="13">
        <f t="shared" si="2"/>
        <v>0</v>
      </c>
      <c r="K31" s="13">
        <f t="shared" si="3"/>
        <v>0</v>
      </c>
      <c r="L31" s="17" t="str">
        <f t="shared" si="9"/>
        <v/>
      </c>
      <c r="M31" s="17" t="str">
        <f t="shared" si="4"/>
        <v/>
      </c>
      <c r="N31" s="13" t="str">
        <f t="shared" si="5"/>
        <v/>
      </c>
      <c r="O31" s="13" t="str">
        <f t="shared" si="6"/>
        <v/>
      </c>
      <c r="P31" s="13" t="str">
        <f t="shared" si="7"/>
        <v/>
      </c>
      <c r="Q31" s="13" t="str">
        <f t="shared" si="8"/>
        <v/>
      </c>
    </row>
    <row r="32" spans="1:17" x14ac:dyDescent="0.2">
      <c r="A32" s="2"/>
      <c r="B32" s="3"/>
      <c r="C32" s="3"/>
      <c r="D32" s="3"/>
      <c r="E32" s="3"/>
      <c r="F32" s="4" t="str">
        <f t="shared" si="0"/>
        <v/>
      </c>
      <c r="I32" s="13">
        <f t="shared" si="1"/>
        <v>0</v>
      </c>
      <c r="J32" s="13">
        <f t="shared" si="2"/>
        <v>0</v>
      </c>
      <c r="K32" s="13">
        <f t="shared" si="3"/>
        <v>0</v>
      </c>
      <c r="L32" s="17" t="str">
        <f t="shared" si="9"/>
        <v/>
      </c>
      <c r="M32" s="17" t="str">
        <f t="shared" si="4"/>
        <v/>
      </c>
      <c r="N32" s="13" t="str">
        <f t="shared" si="5"/>
        <v/>
      </c>
      <c r="O32" s="13" t="str">
        <f t="shared" si="6"/>
        <v/>
      </c>
      <c r="P32" s="13" t="str">
        <f t="shared" si="7"/>
        <v/>
      </c>
      <c r="Q32" s="13" t="str">
        <f t="shared" si="8"/>
        <v/>
      </c>
    </row>
    <row r="33" spans="1:17" x14ac:dyDescent="0.2">
      <c r="A33" s="2"/>
      <c r="B33" s="3"/>
      <c r="C33" s="3"/>
      <c r="D33" s="3"/>
      <c r="E33" s="3"/>
      <c r="F33" s="4" t="str">
        <f t="shared" si="0"/>
        <v/>
      </c>
      <c r="I33" s="13">
        <f t="shared" si="1"/>
        <v>0</v>
      </c>
      <c r="J33" s="13">
        <f t="shared" si="2"/>
        <v>0</v>
      </c>
      <c r="K33" s="13">
        <f t="shared" si="3"/>
        <v>0</v>
      </c>
      <c r="L33" s="17" t="str">
        <f t="shared" si="9"/>
        <v/>
      </c>
      <c r="M33" s="17" t="str">
        <f t="shared" si="4"/>
        <v/>
      </c>
      <c r="N33" s="13" t="str">
        <f t="shared" si="5"/>
        <v/>
      </c>
      <c r="O33" s="13" t="str">
        <f t="shared" si="6"/>
        <v/>
      </c>
      <c r="P33" s="13" t="str">
        <f t="shared" si="7"/>
        <v/>
      </c>
      <c r="Q33" s="13" t="str">
        <f t="shared" si="8"/>
        <v/>
      </c>
    </row>
    <row r="34" spans="1:17" x14ac:dyDescent="0.2">
      <c r="A34" s="2"/>
      <c r="B34" s="3"/>
      <c r="C34" s="3"/>
      <c r="D34" s="3"/>
      <c r="E34" s="3"/>
      <c r="F34" s="4" t="str">
        <f t="shared" si="0"/>
        <v/>
      </c>
      <c r="I34" s="13">
        <f t="shared" si="1"/>
        <v>0</v>
      </c>
      <c r="J34" s="13">
        <f t="shared" si="2"/>
        <v>0</v>
      </c>
      <c r="K34" s="13">
        <f t="shared" si="3"/>
        <v>0</v>
      </c>
      <c r="L34" s="17" t="str">
        <f t="shared" si="9"/>
        <v/>
      </c>
      <c r="M34" s="17" t="str">
        <f t="shared" si="4"/>
        <v/>
      </c>
      <c r="N34" s="13" t="str">
        <f t="shared" si="5"/>
        <v/>
      </c>
      <c r="O34" s="13" t="str">
        <f t="shared" si="6"/>
        <v/>
      </c>
      <c r="P34" s="13" t="str">
        <f t="shared" si="7"/>
        <v/>
      </c>
      <c r="Q34" s="13" t="str">
        <f t="shared" si="8"/>
        <v/>
      </c>
    </row>
    <row r="35" spans="1:17" x14ac:dyDescent="0.2">
      <c r="A35" s="2"/>
      <c r="B35" s="3"/>
      <c r="C35" s="3"/>
      <c r="D35" s="3"/>
      <c r="E35" s="3"/>
      <c r="F35" s="4" t="str">
        <f t="shared" si="0"/>
        <v/>
      </c>
      <c r="I35" s="13">
        <f t="shared" si="1"/>
        <v>0</v>
      </c>
      <c r="J35" s="13">
        <f t="shared" si="2"/>
        <v>0</v>
      </c>
      <c r="K35" s="13">
        <f t="shared" si="3"/>
        <v>0</v>
      </c>
      <c r="L35" s="17" t="str">
        <f t="shared" si="9"/>
        <v/>
      </c>
      <c r="M35" s="17" t="str">
        <f t="shared" si="4"/>
        <v/>
      </c>
      <c r="N35" s="13" t="str">
        <f t="shared" si="5"/>
        <v/>
      </c>
      <c r="O35" s="13" t="str">
        <f t="shared" si="6"/>
        <v/>
      </c>
      <c r="P35" s="13" t="str">
        <f t="shared" si="7"/>
        <v/>
      </c>
      <c r="Q35" s="13" t="str">
        <f t="shared" si="8"/>
        <v/>
      </c>
    </row>
    <row r="36" spans="1:17" ht="12.75" customHeight="1" x14ac:dyDescent="0.2">
      <c r="A36" s="2"/>
      <c r="B36" s="3"/>
      <c r="C36" s="3"/>
      <c r="D36" s="3"/>
      <c r="E36" s="3"/>
      <c r="F36" s="4" t="str">
        <f t="shared" si="0"/>
        <v/>
      </c>
      <c r="I36" s="13">
        <f t="shared" si="1"/>
        <v>0</v>
      </c>
      <c r="J36" s="13">
        <f t="shared" si="2"/>
        <v>0</v>
      </c>
      <c r="K36" s="13">
        <f t="shared" si="3"/>
        <v>0</v>
      </c>
      <c r="L36" s="17" t="str">
        <f t="shared" si="9"/>
        <v/>
      </c>
      <c r="M36" s="17" t="str">
        <f t="shared" si="4"/>
        <v/>
      </c>
      <c r="N36" s="13" t="str">
        <f t="shared" si="5"/>
        <v/>
      </c>
      <c r="O36" s="13" t="str">
        <f t="shared" si="6"/>
        <v/>
      </c>
      <c r="P36" s="13" t="str">
        <f t="shared" si="7"/>
        <v/>
      </c>
      <c r="Q36" s="13" t="str">
        <f t="shared" si="8"/>
        <v/>
      </c>
    </row>
    <row r="37" spans="1:17" ht="12.75" customHeight="1" x14ac:dyDescent="0.2">
      <c r="A37" s="2"/>
      <c r="B37" s="3"/>
      <c r="C37" s="3"/>
      <c r="D37" s="3"/>
      <c r="E37" s="3"/>
      <c r="F37" s="4" t="str">
        <f t="shared" si="0"/>
        <v/>
      </c>
      <c r="I37" s="13">
        <f t="shared" si="1"/>
        <v>0</v>
      </c>
      <c r="J37" s="13">
        <f t="shared" si="2"/>
        <v>0</v>
      </c>
      <c r="K37" s="13">
        <f t="shared" si="3"/>
        <v>0</v>
      </c>
      <c r="L37" s="17" t="str">
        <f t="shared" si="9"/>
        <v/>
      </c>
      <c r="M37" s="17" t="str">
        <f t="shared" si="4"/>
        <v/>
      </c>
      <c r="N37" s="13" t="str">
        <f t="shared" si="5"/>
        <v/>
      </c>
      <c r="O37" s="13" t="str">
        <f t="shared" si="6"/>
        <v/>
      </c>
      <c r="P37" s="13" t="str">
        <f t="shared" si="7"/>
        <v/>
      </c>
      <c r="Q37" s="13" t="str">
        <f t="shared" si="8"/>
        <v/>
      </c>
    </row>
    <row r="38" spans="1:17" ht="8.25" customHeight="1" x14ac:dyDescent="0.2"/>
    <row r="39" spans="1:17" s="8" customFormat="1" ht="12.75" customHeight="1" x14ac:dyDescent="0.25">
      <c r="A39" s="6" t="s">
        <v>9</v>
      </c>
      <c r="I39" s="14"/>
      <c r="J39" s="14"/>
      <c r="K39" s="14"/>
      <c r="L39" s="14"/>
      <c r="M39" s="14"/>
      <c r="N39" s="14"/>
      <c r="O39" s="14"/>
      <c r="P39" s="14"/>
      <c r="Q39" s="18"/>
    </row>
    <row r="40" spans="1:17" s="8" customFormat="1" ht="6" customHeight="1" x14ac:dyDescent="0.2">
      <c r="I40" s="14"/>
      <c r="J40" s="14"/>
      <c r="K40" s="14"/>
      <c r="L40" s="14"/>
      <c r="M40" s="14"/>
      <c r="N40" s="14"/>
      <c r="O40" s="14"/>
      <c r="P40" s="14"/>
      <c r="Q40" s="18"/>
    </row>
    <row r="41" spans="1:17" s="8" customFormat="1" ht="12.75" customHeight="1" x14ac:dyDescent="0.25">
      <c r="A41" s="6" t="s">
        <v>10</v>
      </c>
      <c r="I41" s="14"/>
      <c r="J41" s="14"/>
      <c r="K41" s="14"/>
      <c r="L41" s="14"/>
      <c r="M41" s="14"/>
      <c r="N41" s="14"/>
      <c r="O41" s="14"/>
      <c r="P41" s="14"/>
      <c r="Q41" s="18"/>
    </row>
    <row r="42" spans="1:17" s="8" customFormat="1" ht="9.75" customHeight="1" x14ac:dyDescent="0.2">
      <c r="I42" s="14"/>
      <c r="J42" s="14"/>
      <c r="K42" s="14"/>
      <c r="L42" s="14"/>
      <c r="M42" s="14"/>
      <c r="N42" s="14"/>
      <c r="O42" s="14"/>
      <c r="P42" s="14"/>
      <c r="Q42" s="18"/>
    </row>
    <row r="43" spans="1:17" s="8" customFormat="1" ht="12.75" customHeight="1" x14ac:dyDescent="0.25">
      <c r="B43" s="7" t="s">
        <v>16</v>
      </c>
      <c r="F43" s="9"/>
      <c r="I43" s="14"/>
      <c r="J43" s="14"/>
      <c r="K43" s="14"/>
      <c r="L43" s="14"/>
      <c r="M43" s="14"/>
      <c r="N43" s="14"/>
      <c r="O43" s="14"/>
      <c r="P43" s="14"/>
      <c r="Q43" s="18"/>
    </row>
    <row r="44" spans="1:17" s="8" customFormat="1" ht="12.75" customHeight="1" x14ac:dyDescent="0.25">
      <c r="B44" s="7"/>
      <c r="I44" s="14"/>
      <c r="J44" s="14"/>
      <c r="K44" s="14"/>
      <c r="L44" s="14"/>
      <c r="M44" s="14"/>
      <c r="N44" s="14"/>
      <c r="O44" s="14"/>
      <c r="P44" s="14"/>
      <c r="Q44" s="18"/>
    </row>
    <row r="45" spans="1:17" s="8" customFormat="1" ht="12.75" customHeight="1" x14ac:dyDescent="0.25">
      <c r="A45" s="6" t="s">
        <v>11</v>
      </c>
      <c r="I45" s="14"/>
      <c r="J45" s="14"/>
      <c r="K45" s="14"/>
      <c r="L45" s="14"/>
      <c r="M45" s="14"/>
      <c r="N45" s="14"/>
      <c r="O45" s="14"/>
      <c r="P45" s="14"/>
      <c r="Q45" s="18"/>
    </row>
    <row r="46" spans="1:17" s="8" customFormat="1" ht="12.75" customHeight="1" x14ac:dyDescent="0.2">
      <c r="I46" s="14"/>
      <c r="J46" s="14"/>
      <c r="K46" s="14"/>
      <c r="L46" s="14"/>
      <c r="M46" s="14"/>
      <c r="N46" s="14"/>
      <c r="O46" s="14"/>
      <c r="P46" s="14"/>
      <c r="Q46" s="18"/>
    </row>
    <row r="47" spans="1:17" s="8" customFormat="1" ht="12.75" customHeight="1" x14ac:dyDescent="0.25">
      <c r="B47" s="6" t="s">
        <v>12</v>
      </c>
      <c r="I47" s="14"/>
      <c r="J47" s="14"/>
      <c r="K47" s="14"/>
      <c r="L47" s="14"/>
      <c r="M47" s="14"/>
      <c r="N47" s="14"/>
      <c r="O47" s="14"/>
      <c r="P47" s="14"/>
      <c r="Q47" s="18"/>
    </row>
    <row r="48" spans="1:17" s="8" customFormat="1" ht="12.75" customHeight="1" x14ac:dyDescent="0.2">
      <c r="I48" s="14"/>
      <c r="J48" s="14"/>
      <c r="K48" s="14"/>
      <c r="L48" s="14"/>
      <c r="M48" s="14"/>
      <c r="N48" s="14"/>
      <c r="O48" s="14"/>
      <c r="P48" s="14"/>
      <c r="Q48" s="18"/>
    </row>
    <row r="49" spans="2:17" s="8" customFormat="1" ht="12.75" customHeight="1" x14ac:dyDescent="0.25">
      <c r="B49" s="7" t="s">
        <v>15</v>
      </c>
      <c r="F49" s="10"/>
      <c r="I49" s="14"/>
      <c r="J49" s="14"/>
      <c r="K49" s="14"/>
      <c r="L49" s="14"/>
      <c r="M49" s="14"/>
      <c r="N49" s="14"/>
      <c r="O49" s="14"/>
      <c r="P49" s="14"/>
      <c r="Q49" s="18"/>
    </row>
    <row r="50" spans="2:17" s="8" customFormat="1" ht="12.75" customHeight="1" x14ac:dyDescent="0.2">
      <c r="I50" s="14"/>
      <c r="J50" s="14"/>
      <c r="K50" s="14"/>
      <c r="L50" s="14"/>
      <c r="M50" s="14"/>
      <c r="N50" s="14"/>
      <c r="O50" s="14"/>
      <c r="P50" s="14"/>
      <c r="Q50" s="18"/>
    </row>
    <row r="51" spans="2:17" s="8" customFormat="1" ht="12.75" customHeight="1" x14ac:dyDescent="0.25">
      <c r="B51" s="6" t="s">
        <v>13</v>
      </c>
      <c r="I51" s="14"/>
      <c r="J51" s="14"/>
      <c r="K51" s="14"/>
      <c r="L51" s="14"/>
      <c r="M51" s="14"/>
      <c r="N51" s="14"/>
      <c r="O51" s="14"/>
      <c r="P51" s="14"/>
      <c r="Q51" s="18"/>
    </row>
    <row r="52" spans="2:17" s="8" customFormat="1" ht="12.75" customHeight="1" x14ac:dyDescent="0.2">
      <c r="I52" s="14"/>
      <c r="J52" s="14"/>
      <c r="K52" s="14"/>
      <c r="L52" s="14"/>
      <c r="M52" s="14"/>
      <c r="N52" s="14"/>
      <c r="O52" s="14"/>
      <c r="P52" s="14"/>
      <c r="Q52" s="18"/>
    </row>
    <row r="53" spans="2:17" s="8" customFormat="1" ht="12.75" customHeight="1" x14ac:dyDescent="0.25">
      <c r="B53" s="7" t="s">
        <v>14</v>
      </c>
      <c r="F53" s="11"/>
      <c r="I53" s="14"/>
      <c r="J53" s="14"/>
      <c r="K53" s="14"/>
      <c r="L53" s="14"/>
      <c r="M53" s="14"/>
      <c r="N53" s="14"/>
      <c r="O53" s="14"/>
      <c r="P53" s="14"/>
      <c r="Q53" s="18"/>
    </row>
    <row r="54" spans="2:17" s="8" customFormat="1" ht="12.75" customHeight="1" x14ac:dyDescent="0.2">
      <c r="I54" s="14"/>
      <c r="J54" s="14"/>
      <c r="K54" s="14"/>
      <c r="L54" s="14"/>
      <c r="M54" s="14"/>
      <c r="N54" s="14"/>
      <c r="O54" s="14"/>
      <c r="P54" s="14"/>
      <c r="Q54" s="18"/>
    </row>
  </sheetData>
  <sheetProtection password="C53E" sheet="1" objects="1" scenarios="1"/>
  <mergeCells count="2">
    <mergeCell ref="A1:B1"/>
    <mergeCell ref="D1:E1"/>
  </mergeCells>
  <phoneticPr fontId="0" type="noConversion"/>
  <conditionalFormatting sqref="F3:F37">
    <cfRule type="expression" dxfId="2" priority="1" stopIfTrue="1">
      <formula>(F3=I3)</formula>
    </cfRule>
    <cfRule type="expression" dxfId="1" priority="2" stopIfTrue="1">
      <formula>(F3=J3)</formula>
    </cfRule>
    <cfRule type="expression" dxfId="0" priority="3" stopIfTrue="1">
      <formula>(F3=K3)</formula>
    </cfRule>
  </conditionalFormatting>
  <pageMargins left="0.75" right="0.75" top="1" bottom="0.75" header="0.5" footer="0.5"/>
  <pageSetup orientation="portrait" r:id="rId1"/>
  <headerFooter alignWithMargins="0">
    <oddHeader>&amp;C&amp;"Times New Roman,Bold"&amp;18New Retired Pay Withholding Calculator</oddHeader>
    <oddFooter>&amp;R&amp;D</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X52"/>
  <sheetViews>
    <sheetView workbookViewId="0">
      <selection activeCell="C12" sqref="C12"/>
    </sheetView>
  </sheetViews>
  <sheetFormatPr defaultRowHeight="12.75" x14ac:dyDescent="0.2"/>
  <cols>
    <col min="1" max="1" width="26.7109375" style="23" customWidth="1"/>
    <col min="2" max="3" width="17.7109375" style="23" customWidth="1"/>
    <col min="4" max="4" width="6" style="23" customWidth="1"/>
    <col min="5" max="16384" width="9.140625" style="23"/>
  </cols>
  <sheetData>
    <row r="1" spans="1:232" ht="15.75" x14ac:dyDescent="0.25">
      <c r="A1" s="20" t="s">
        <v>19</v>
      </c>
      <c r="B1" s="21" t="s">
        <v>20</v>
      </c>
      <c r="C1" s="21"/>
      <c r="D1" s="22"/>
    </row>
    <row r="2" spans="1:232" x14ac:dyDescent="0.2">
      <c r="A2" s="21"/>
      <c r="B2" s="21"/>
      <c r="C2" s="21"/>
      <c r="D2" s="22"/>
    </row>
    <row r="3" spans="1:232" x14ac:dyDescent="0.2">
      <c r="A3" s="24" t="s">
        <v>21</v>
      </c>
      <c r="B3" s="25"/>
      <c r="C3" s="25"/>
      <c r="D3" s="22"/>
    </row>
    <row r="4" spans="1:232" x14ac:dyDescent="0.2">
      <c r="A4" s="26" t="s">
        <v>22</v>
      </c>
      <c r="B4" s="27"/>
      <c r="C4" s="27"/>
      <c r="D4" s="22"/>
    </row>
    <row r="5" spans="1:232" x14ac:dyDescent="0.2">
      <c r="A5" s="28" t="s">
        <v>23</v>
      </c>
      <c r="B5" s="29"/>
      <c r="C5" s="29"/>
      <c r="D5" s="22"/>
    </row>
    <row r="6" spans="1:232" ht="12" customHeight="1" x14ac:dyDescent="0.2">
      <c r="A6" s="21"/>
      <c r="B6" s="21"/>
      <c r="C6" s="21"/>
      <c r="D6" s="22"/>
    </row>
    <row r="7" spans="1:232" x14ac:dyDescent="0.2">
      <c r="A7" s="30" t="s">
        <v>24</v>
      </c>
      <c r="B7" s="31"/>
      <c r="C7" s="31"/>
      <c r="D7" s="22"/>
    </row>
    <row r="8" spans="1:232" x14ac:dyDescent="0.2">
      <c r="A8" s="32" t="s">
        <v>25</v>
      </c>
      <c r="B8" s="33"/>
      <c r="C8" s="33"/>
      <c r="D8" s="22"/>
    </row>
    <row r="9" spans="1:232" x14ac:dyDescent="0.2">
      <c r="A9" s="34"/>
      <c r="B9" s="34"/>
      <c r="C9" s="34"/>
      <c r="D9" s="22"/>
    </row>
    <row r="10" spans="1:232" x14ac:dyDescent="0.2">
      <c r="A10" s="35" t="s">
        <v>26</v>
      </c>
      <c r="B10" s="36" t="s">
        <v>27</v>
      </c>
      <c r="C10" s="37" t="s">
        <v>28</v>
      </c>
      <c r="D10" s="22"/>
    </row>
    <row r="11" spans="1:232" x14ac:dyDescent="0.2">
      <c r="A11" s="35" t="s">
        <v>29</v>
      </c>
      <c r="B11" s="38" t="s">
        <v>30</v>
      </c>
      <c r="C11" s="39" t="s">
        <v>31</v>
      </c>
      <c r="D11" s="22"/>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row>
    <row r="12" spans="1:232" x14ac:dyDescent="0.2">
      <c r="A12" s="41" t="s">
        <v>32</v>
      </c>
      <c r="B12" s="44">
        <v>0</v>
      </c>
      <c r="C12" s="45">
        <f>IF(C13&gt;0,C13/1.074,0)</f>
        <v>0</v>
      </c>
      <c r="D12" s="22"/>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c r="BA12" s="40"/>
      <c r="BB12" s="40"/>
      <c r="BC12" s="40"/>
      <c r="BD12" s="40"/>
      <c r="BE12" s="40"/>
      <c r="BF12" s="40"/>
      <c r="BG12" s="40"/>
      <c r="BH12" s="40"/>
      <c r="BI12" s="40"/>
      <c r="BJ12" s="40"/>
      <c r="BK12" s="40"/>
      <c r="BL12" s="40"/>
      <c r="BM12" s="40"/>
      <c r="BN12" s="40"/>
      <c r="BO12" s="40"/>
      <c r="BP12" s="40"/>
      <c r="BQ12" s="40"/>
      <c r="BR12" s="40"/>
      <c r="BS12" s="40"/>
      <c r="BT12" s="40"/>
      <c r="BU12" s="40"/>
      <c r="BV12" s="40"/>
      <c r="BW12" s="40"/>
      <c r="BX12" s="40"/>
      <c r="BY12" s="40"/>
      <c r="BZ12" s="40"/>
      <c r="CA12" s="40"/>
      <c r="CB12" s="40"/>
      <c r="CC12" s="40"/>
      <c r="CD12" s="40"/>
      <c r="CE12" s="40"/>
      <c r="CF12" s="40"/>
      <c r="CG12" s="40"/>
      <c r="CH12" s="40"/>
      <c r="CI12" s="40"/>
      <c r="CJ12" s="40"/>
      <c r="CK12" s="40"/>
      <c r="CL12" s="40"/>
      <c r="CM12" s="40"/>
      <c r="CN12" s="40"/>
      <c r="CO12" s="40"/>
      <c r="CP12" s="40"/>
      <c r="CQ12" s="40"/>
      <c r="CR12" s="40"/>
      <c r="CS12" s="40"/>
      <c r="CT12" s="40"/>
      <c r="CU12" s="40"/>
      <c r="CV12" s="40"/>
      <c r="CW12" s="40"/>
      <c r="CX12" s="40"/>
      <c r="CY12" s="40"/>
      <c r="CZ12" s="40"/>
      <c r="DA12" s="40"/>
      <c r="DB12" s="40"/>
      <c r="DC12" s="40"/>
      <c r="DD12" s="40"/>
      <c r="DE12" s="40"/>
      <c r="DF12" s="40"/>
      <c r="DG12" s="40"/>
      <c r="DH12" s="40"/>
      <c r="DI12" s="40"/>
      <c r="DJ12" s="40"/>
      <c r="DK12" s="40"/>
      <c r="DL12" s="40"/>
      <c r="DM12" s="40"/>
      <c r="DN12" s="40"/>
      <c r="DO12" s="40"/>
      <c r="DP12" s="40"/>
      <c r="DQ12" s="40"/>
      <c r="DR12" s="40"/>
      <c r="DS12" s="40"/>
      <c r="DT12" s="40"/>
      <c r="DU12" s="40"/>
      <c r="DV12" s="40"/>
      <c r="DW12" s="40"/>
      <c r="DX12" s="40"/>
      <c r="DY12" s="40"/>
      <c r="DZ12" s="40"/>
      <c r="EA12" s="40"/>
      <c r="EB12" s="40"/>
      <c r="EC12" s="40"/>
      <c r="ED12" s="40"/>
      <c r="EE12" s="40"/>
      <c r="EF12" s="40"/>
      <c r="EG12" s="40"/>
      <c r="EH12" s="40"/>
      <c r="EI12" s="40"/>
      <c r="EJ12" s="40"/>
      <c r="EK12" s="40"/>
      <c r="EL12" s="40"/>
      <c r="EM12" s="40"/>
      <c r="EN12" s="40"/>
      <c r="EO12" s="40"/>
      <c r="EP12" s="40"/>
      <c r="EQ12" s="40"/>
      <c r="ER12" s="40"/>
      <c r="ES12" s="40"/>
      <c r="ET12" s="40"/>
      <c r="EU12" s="40"/>
      <c r="EV12" s="40"/>
      <c r="EW12" s="40"/>
      <c r="EX12" s="40"/>
      <c r="EY12" s="40"/>
      <c r="EZ12" s="40"/>
      <c r="FA12" s="40"/>
      <c r="FB12" s="40"/>
      <c r="FC12" s="40"/>
      <c r="FD12" s="40"/>
      <c r="FE12" s="40"/>
      <c r="FF12" s="40"/>
      <c r="FG12" s="40"/>
      <c r="FH12" s="40"/>
      <c r="FI12" s="40"/>
      <c r="FJ12" s="40"/>
      <c r="FK12" s="40"/>
      <c r="FL12" s="40"/>
      <c r="FM12" s="40"/>
      <c r="FN12" s="40"/>
      <c r="FO12" s="40"/>
      <c r="FP12" s="40"/>
      <c r="FQ12" s="40"/>
      <c r="FR12" s="40"/>
      <c r="FS12" s="40"/>
      <c r="FT12" s="40"/>
      <c r="FU12" s="40"/>
      <c r="FV12" s="40"/>
      <c r="FW12" s="40"/>
      <c r="FX12" s="40"/>
      <c r="FY12" s="40"/>
      <c r="FZ12" s="40"/>
      <c r="GA12" s="40"/>
      <c r="GB12" s="40"/>
      <c r="GC12" s="40"/>
      <c r="GD12" s="40"/>
      <c r="GE12" s="40"/>
      <c r="GF12" s="40"/>
      <c r="GG12" s="40"/>
      <c r="GH12" s="40"/>
      <c r="GI12" s="40"/>
      <c r="GJ12" s="40"/>
      <c r="GK12" s="40"/>
      <c r="GL12" s="40"/>
      <c r="GM12" s="40"/>
      <c r="GN12" s="40"/>
      <c r="GO12" s="40"/>
      <c r="GP12" s="40"/>
      <c r="GQ12" s="40"/>
      <c r="GR12" s="40"/>
      <c r="GS12" s="40"/>
      <c r="GT12" s="40"/>
      <c r="GU12" s="40"/>
      <c r="GV12" s="40"/>
      <c r="GW12" s="40"/>
      <c r="GX12" s="40"/>
      <c r="GY12" s="40"/>
      <c r="GZ12" s="40"/>
      <c r="HA12" s="40"/>
      <c r="HB12" s="40"/>
      <c r="HC12" s="40"/>
      <c r="HD12" s="40"/>
      <c r="HE12" s="40"/>
      <c r="HF12" s="40"/>
      <c r="HG12" s="40"/>
      <c r="HH12" s="40"/>
      <c r="HI12" s="40"/>
      <c r="HJ12" s="40"/>
      <c r="HK12" s="40"/>
      <c r="HL12" s="40"/>
      <c r="HM12" s="40"/>
      <c r="HN12" s="40"/>
      <c r="HO12" s="40"/>
      <c r="HP12" s="40"/>
      <c r="HQ12" s="40"/>
      <c r="HR12" s="40"/>
      <c r="HS12" s="40"/>
      <c r="HT12" s="40"/>
      <c r="HU12" s="40"/>
      <c r="HV12" s="40"/>
      <c r="HW12" s="40"/>
      <c r="HX12" s="40"/>
    </row>
    <row r="13" spans="1:232" x14ac:dyDescent="0.2">
      <c r="A13" s="41" t="s">
        <v>33</v>
      </c>
      <c r="B13" s="44">
        <f>IF(B12&gt;0,B12*1.074,0)</f>
        <v>0</v>
      </c>
      <c r="C13" s="45">
        <f>IF(C14&gt;0,C14/1.035,0)</f>
        <v>0</v>
      </c>
      <c r="D13" s="22"/>
    </row>
    <row r="14" spans="1:232" x14ac:dyDescent="0.2">
      <c r="A14" s="41" t="s">
        <v>34</v>
      </c>
      <c r="B14" s="44">
        <f>IF(B13&gt;0,B13*1.035,0)</f>
        <v>0</v>
      </c>
      <c r="C14" s="45">
        <f>IF(C15&gt;0,C15/1.035,0)</f>
        <v>0</v>
      </c>
      <c r="D14" s="22"/>
    </row>
    <row r="15" spans="1:232" x14ac:dyDescent="0.2">
      <c r="A15" s="41" t="s">
        <v>35</v>
      </c>
      <c r="B15" s="44">
        <f>IF(B14&gt;0,B14*1.035,0)</f>
        <v>0</v>
      </c>
      <c r="C15" s="45">
        <f>IF(C16&gt;0,C16/1.031,0)</f>
        <v>0</v>
      </c>
      <c r="D15" s="22"/>
    </row>
    <row r="16" spans="1:232" x14ac:dyDescent="0.2">
      <c r="A16" s="41" t="s">
        <v>36</v>
      </c>
      <c r="B16" s="44">
        <f>IF(B15&gt;0,B15*1.031,0)</f>
        <v>0</v>
      </c>
      <c r="C16" s="45">
        <f>IF(C17&gt;0,C17/1.013,0)</f>
        <v>0</v>
      </c>
      <c r="D16" s="22"/>
    </row>
    <row r="17" spans="1:4" x14ac:dyDescent="0.2">
      <c r="A17" s="41" t="s">
        <v>37</v>
      </c>
      <c r="B17" s="44">
        <f>IF(B16&gt;0,B16*1.013,0)</f>
        <v>0</v>
      </c>
      <c r="C17" s="45">
        <f>IF(C18&gt;0,C18/1.042,0)</f>
        <v>0</v>
      </c>
      <c r="D17" s="22"/>
    </row>
    <row r="18" spans="1:4" x14ac:dyDescent="0.2">
      <c r="A18" s="41" t="s">
        <v>38</v>
      </c>
      <c r="B18" s="44">
        <f>IF(B17&gt;0,B17*1.042,0)</f>
        <v>0</v>
      </c>
      <c r="C18" s="46">
        <f>IF(C19&gt;0,TRUNC(C19/1.04+1),0)</f>
        <v>0</v>
      </c>
      <c r="D18" s="22"/>
    </row>
    <row r="19" spans="1:4" x14ac:dyDescent="0.2">
      <c r="A19" s="41" t="s">
        <v>39</v>
      </c>
      <c r="B19" s="46">
        <f>IF(B18&gt;0,TRUNC(B18*1.04),0)</f>
        <v>0</v>
      </c>
      <c r="C19" s="46">
        <f>IF(C20&gt;0,TRUNC(C20/1.047+1),0)</f>
        <v>0</v>
      </c>
      <c r="D19" s="22"/>
    </row>
    <row r="20" spans="1:4" x14ac:dyDescent="0.2">
      <c r="A20" s="41" t="s">
        <v>40</v>
      </c>
      <c r="B20" s="46">
        <f>IF(B19&gt;0,TRUNC(B19*1.047),0)</f>
        <v>0</v>
      </c>
      <c r="C20" s="46">
        <f>IF(C21&gt;0,TRUNC(C21/1.054+1),0)</f>
        <v>0</v>
      </c>
      <c r="D20" s="22"/>
    </row>
    <row r="21" spans="1:4" x14ac:dyDescent="0.2">
      <c r="A21" s="41" t="s">
        <v>41</v>
      </c>
      <c r="B21" s="46">
        <f>IF(B20&gt;0,TRUNC(B20*1.054),0)</f>
        <v>0</v>
      </c>
      <c r="C21" s="46">
        <f>IF(C22&gt;0,TRUNC(C22/1.037+1),0)</f>
        <v>0</v>
      </c>
      <c r="D21" s="22"/>
    </row>
    <row r="22" spans="1:4" x14ac:dyDescent="0.2">
      <c r="A22" s="41" t="s">
        <v>42</v>
      </c>
      <c r="B22" s="46">
        <f>IF(B21&gt;0,TRUNC(B21*1.037),0)</f>
        <v>0</v>
      </c>
      <c r="C22" s="46">
        <f>IF(C23&gt;0,TRUNC(C23/1.03+1),0)</f>
        <v>0</v>
      </c>
      <c r="D22" s="22"/>
    </row>
    <row r="23" spans="1:4" x14ac:dyDescent="0.2">
      <c r="A23" s="41" t="s">
        <v>43</v>
      </c>
      <c r="B23" s="46">
        <f>IF(B22&gt;0,TRUNC(B22*1.03),0)</f>
        <v>0</v>
      </c>
      <c r="C23" s="46">
        <f>IF(C24&gt;0,TRUNC(C24/1.026+1),0)</f>
        <v>0</v>
      </c>
      <c r="D23" s="22"/>
    </row>
    <row r="24" spans="1:4" x14ac:dyDescent="0.2">
      <c r="A24" s="41" t="s">
        <v>44</v>
      </c>
      <c r="B24" s="46">
        <f>IF(B23&gt;0,TRUNC(B23*1.026),0)</f>
        <v>0</v>
      </c>
      <c r="C24" s="46">
        <f>IF(C25&gt;0,TRUNC(C25/1.026+1),0)</f>
        <v>0</v>
      </c>
      <c r="D24" s="22"/>
    </row>
    <row r="25" spans="1:4" x14ac:dyDescent="0.2">
      <c r="A25" s="41" t="s">
        <v>45</v>
      </c>
      <c r="B25" s="46">
        <f>IF(B24&gt;0,TRUNC(B24*1.026),0)</f>
        <v>0</v>
      </c>
      <c r="C25" s="46">
        <f>IF(C26&gt;0,TRUNC(C26/1.026+1),0)</f>
        <v>0</v>
      </c>
      <c r="D25" s="22"/>
    </row>
    <row r="26" spans="1:4" x14ac:dyDescent="0.2">
      <c r="A26" s="41" t="s">
        <v>46</v>
      </c>
      <c r="B26" s="46">
        <f>IF(B25&gt;0,TRUNC(B25*1.026),0)</f>
        <v>0</v>
      </c>
      <c r="C26" s="46">
        <f>IF(C27&gt;0,TRUNC(C27/1.029+1),0)</f>
        <v>0</v>
      </c>
      <c r="D26" s="22"/>
    </row>
    <row r="27" spans="1:4" x14ac:dyDescent="0.2">
      <c r="A27" s="41" t="s">
        <v>47</v>
      </c>
      <c r="B27" s="46">
        <f>IF(B26&gt;0,TRUNC(B26*1.029),0)</f>
        <v>0</v>
      </c>
      <c r="C27" s="46">
        <f>IF(C28&gt;0,TRUNC(C28/1.021+1),0)</f>
        <v>0</v>
      </c>
      <c r="D27" s="22"/>
    </row>
    <row r="28" spans="1:4" x14ac:dyDescent="0.2">
      <c r="A28" s="41" t="s">
        <v>48</v>
      </c>
      <c r="B28" s="46">
        <f>IF(B27&gt;0,TRUNC(B27*1.021),0)</f>
        <v>0</v>
      </c>
      <c r="C28" s="46">
        <f>IF(C29&gt;0,TRUNC(C29/1.013+1),0)</f>
        <v>0</v>
      </c>
      <c r="D28" s="22"/>
    </row>
    <row r="29" spans="1:4" x14ac:dyDescent="0.2">
      <c r="A29" s="41" t="s">
        <v>49</v>
      </c>
      <c r="B29" s="46">
        <f>IF(B28&gt;0,TRUNC(B28*1.013),0)</f>
        <v>0</v>
      </c>
      <c r="C29" s="46">
        <f>IF(C30&gt;0,TRUNC(C30/1.024+1),0)</f>
        <v>0</v>
      </c>
      <c r="D29" s="22"/>
    </row>
    <row r="30" spans="1:4" x14ac:dyDescent="0.2">
      <c r="A30" s="41" t="s">
        <v>50</v>
      </c>
      <c r="B30" s="46">
        <f>IF(B29&gt;0,TRUNC(B29*1.013),0)</f>
        <v>0</v>
      </c>
      <c r="C30" s="46">
        <f>IF(C31&gt;0,TRUNC(C31/1.035+1),0)</f>
        <v>0</v>
      </c>
      <c r="D30" s="22"/>
    </row>
    <row r="31" spans="1:4" x14ac:dyDescent="0.2">
      <c r="A31" s="41" t="s">
        <v>51</v>
      </c>
      <c r="B31" s="46">
        <f>IF(B30&gt;0,TRUNC(B30*1.035),0)</f>
        <v>0</v>
      </c>
      <c r="C31" s="46">
        <f>IF(C32&gt;0,TRUNC(C32/1.026+1),0)</f>
        <v>0</v>
      </c>
      <c r="D31" s="22"/>
    </row>
    <row r="32" spans="1:4" x14ac:dyDescent="0.2">
      <c r="A32" s="41" t="s">
        <v>52</v>
      </c>
      <c r="B32" s="46">
        <f>IF(B31&gt;0,TRUNC(B31*1.026),0)</f>
        <v>0</v>
      </c>
      <c r="C32" s="46">
        <f>IF(C33&gt;0,TRUNC(C33/1.014+1),0)</f>
        <v>0</v>
      </c>
      <c r="D32" s="22"/>
    </row>
    <row r="33" spans="1:4" x14ac:dyDescent="0.2">
      <c r="A33" s="41" t="s">
        <v>53</v>
      </c>
      <c r="B33" s="46">
        <f>IF(B32&gt;0,TRUNC(B32*1.014),0)</f>
        <v>0</v>
      </c>
      <c r="C33" s="46">
        <f>IF(C34&gt;0,TRUNC(C34/1.021+1),0)</f>
        <v>0</v>
      </c>
      <c r="D33" s="22"/>
    </row>
    <row r="34" spans="1:4" x14ac:dyDescent="0.2">
      <c r="A34" s="41" t="s">
        <v>54</v>
      </c>
      <c r="B34" s="46">
        <f>IF(B33&gt;0,TRUNC(B33*1.021),0)</f>
        <v>0</v>
      </c>
      <c r="C34" s="46">
        <f>IF(C35&gt;0,TRUNC(C35/1.027+1),0)</f>
        <v>0</v>
      </c>
      <c r="D34" s="22"/>
    </row>
    <row r="35" spans="1:4" x14ac:dyDescent="0.2">
      <c r="A35" s="41" t="s">
        <v>55</v>
      </c>
      <c r="B35" s="46">
        <f>IF(B34&gt;0,TRUNC(B34*1.027),0)</f>
        <v>0</v>
      </c>
      <c r="C35" s="46">
        <f>IF(C36&gt;0,TRUNC(C36/1.041+1),0)</f>
        <v>0</v>
      </c>
      <c r="D35" s="22"/>
    </row>
    <row r="36" spans="1:4" x14ac:dyDescent="0.2">
      <c r="A36" s="41" t="s">
        <v>56</v>
      </c>
      <c r="B36" s="46">
        <f>IF(B35&gt;0,TRUNC(B35*1.041),0)</f>
        <v>0</v>
      </c>
      <c r="C36" s="46">
        <f>IF(C37&gt;0,TRUNC(C37/1.033+1),0)</f>
        <v>0</v>
      </c>
      <c r="D36" s="22"/>
    </row>
    <row r="37" spans="1:4" x14ac:dyDescent="0.2">
      <c r="A37" s="41" t="s">
        <v>57</v>
      </c>
      <c r="B37" s="46">
        <f>IF(B36&gt;0,TRUNC(B36*1.033),0)</f>
        <v>0</v>
      </c>
      <c r="C37" s="46">
        <f>IF(C38&gt;0,TRUNC(C38/1.023+1),0)</f>
        <v>0</v>
      </c>
      <c r="D37" s="22"/>
    </row>
    <row r="38" spans="1:4" x14ac:dyDescent="0.2">
      <c r="A38" s="41" t="s">
        <v>58</v>
      </c>
      <c r="B38" s="46">
        <f>IF(B37&gt;0,TRUNC(B37*1.023),0)</f>
        <v>0</v>
      </c>
      <c r="C38" s="46">
        <f>IF(C39&gt;0,TRUNC(C39/1.058+1),0)</f>
        <v>0</v>
      </c>
      <c r="D38" s="22"/>
    </row>
    <row r="39" spans="1:4" x14ac:dyDescent="0.2">
      <c r="A39" s="41" t="s">
        <v>59</v>
      </c>
      <c r="B39" s="46">
        <f>IF(B38&gt;0,TRUNC(B38*1.058),0)</f>
        <v>0</v>
      </c>
      <c r="C39" s="46">
        <f>IF(C40&gt;0,TRUNC(C40/1.036+1),0)</f>
        <v>0</v>
      </c>
      <c r="D39" s="22"/>
    </row>
    <row r="40" spans="1:4" x14ac:dyDescent="0.2">
      <c r="A40" s="41" t="s">
        <v>60</v>
      </c>
      <c r="B40" s="46">
        <f>IF(B39&gt;0,TRUNC(B39*1.036),0)</f>
        <v>0</v>
      </c>
      <c r="C40" s="46">
        <f>IF(C41&gt;0,TRUNC(C41/1.017+1),0)</f>
        <v>0</v>
      </c>
      <c r="D40" s="22"/>
    </row>
    <row r="41" spans="1:4" x14ac:dyDescent="0.2">
      <c r="A41" s="41" t="s">
        <v>61</v>
      </c>
      <c r="B41" s="46">
        <f>IF(B40&gt;0,TRUNC(B40*1.017),0)</f>
        <v>0</v>
      </c>
      <c r="C41" s="46">
        <f>IF(C42&gt;0,TRUNC(C42/1.015+1),0)</f>
        <v>0</v>
      </c>
      <c r="D41" s="22"/>
    </row>
    <row r="42" spans="1:4" x14ac:dyDescent="0.2">
      <c r="A42" s="41" t="s">
        <v>62</v>
      </c>
      <c r="B42" s="46">
        <f>IF(B41&gt;0,TRUNC(B41*1.015),0)</f>
        <v>0</v>
      </c>
      <c r="C42" s="46">
        <f>IF(C43&gt;0,TRUNC(C43/1.017+1),0)</f>
        <v>0</v>
      </c>
      <c r="D42" s="43"/>
    </row>
    <row r="43" spans="1:4" x14ac:dyDescent="0.2">
      <c r="A43" s="41" t="s">
        <v>63</v>
      </c>
      <c r="B43" s="44">
        <f>IF(B42&gt;0,TRUNC(B42*1.017),0)</f>
        <v>0</v>
      </c>
      <c r="C43" s="44">
        <v>0</v>
      </c>
      <c r="D43" s="43"/>
    </row>
    <row r="44" spans="1:4" x14ac:dyDescent="0.2">
      <c r="A44" s="41"/>
      <c r="B44" s="42"/>
      <c r="C44" s="42"/>
      <c r="D44" s="43"/>
    </row>
    <row r="45" spans="1:4" x14ac:dyDescent="0.2">
      <c r="A45" s="41"/>
      <c r="B45" s="42"/>
      <c r="C45" s="42"/>
      <c r="D45" s="43"/>
    </row>
    <row r="46" spans="1:4" x14ac:dyDescent="0.2">
      <c r="A46" s="41"/>
      <c r="B46" s="42"/>
      <c r="C46" s="42"/>
      <c r="D46" s="43"/>
    </row>
    <row r="47" spans="1:4" x14ac:dyDescent="0.2">
      <c r="A47" s="41"/>
      <c r="B47" s="42"/>
      <c r="C47" s="42"/>
      <c r="D47" s="43"/>
    </row>
    <row r="48" spans="1:4" x14ac:dyDescent="0.2">
      <c r="A48" s="41"/>
      <c r="B48" s="42"/>
      <c r="C48" s="42"/>
      <c r="D48" s="43"/>
    </row>
    <row r="49" spans="1:4" x14ac:dyDescent="0.2">
      <c r="A49" s="41"/>
      <c r="B49" s="42"/>
      <c r="C49" s="42"/>
      <c r="D49" s="43"/>
    </row>
    <row r="50" spans="1:4" x14ac:dyDescent="0.2">
      <c r="A50" s="41"/>
      <c r="B50" s="42"/>
      <c r="C50" s="42"/>
      <c r="D50" s="43"/>
    </row>
    <row r="51" spans="1:4" x14ac:dyDescent="0.2">
      <c r="A51" s="41"/>
      <c r="B51" s="42"/>
      <c r="C51" s="42"/>
      <c r="D51" s="43"/>
    </row>
    <row r="52" spans="1:4" x14ac:dyDescent="0.2">
      <c r="A52" s="41"/>
      <c r="B52" s="42"/>
      <c r="C52" s="42"/>
      <c r="D52" s="43"/>
    </row>
  </sheetData>
  <sheetProtection password="CC63" sheet="1" objects="1" scenario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04246B4E1878B40B401014D6FD511C4" ma:contentTypeVersion="0" ma:contentTypeDescription="Create a new document." ma:contentTypeScope="" ma:versionID="efd79cecd58b98a3159429a7656c4ef9">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64D968F-70CE-4D04-AE1D-0DC53A282F88}">
  <ds:schemaRefs>
    <ds:schemaRef ds:uri="http://purl.org/dc/elements/1.1/"/>
    <ds:schemaRef ds:uri="http://schemas.microsoft.com/office/2006/documentManagement/types"/>
    <ds:schemaRef ds:uri="http://purl.org/dc/dcmitype/"/>
    <ds:schemaRef ds:uri="http://schemas.microsoft.com/office/2006/metadata/properties"/>
    <ds:schemaRef ds:uri="http://schemas.openxmlformats.org/package/2006/metadata/core-properties"/>
    <ds:schemaRef ds:uri="http://www.w3.org/XML/1998/namespace"/>
    <ds:schemaRef ds:uri="http://purl.org/dc/terms/"/>
  </ds:schemaRefs>
</ds:datastoreItem>
</file>

<file path=customXml/itemProps2.xml><?xml version="1.0" encoding="utf-8"?>
<ds:datastoreItem xmlns:ds="http://schemas.openxmlformats.org/officeDocument/2006/customXml" ds:itemID="{0BDDEF84-6A20-41D4-BC75-934E7C9322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D0258AA1-5676-4879-83DF-AD81F13962A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Calculator</vt:lpstr>
      <vt:lpstr>COLA</vt:lpstr>
      <vt:lpstr>Calculator!Print_Area</vt:lpstr>
    </vt:vector>
  </TitlesOfParts>
  <Company>Veterans Benefits Administration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Retired Pay Withholding Calculator (Training)</dc:title>
  <dc:subject>VSR</dc:subject>
  <dc:creator>Department of Veterans Affairs, Veterans Benefits Administration, Compensation Service, STAFF</dc:creator>
  <cp:keywords>compensation, offsets, retired, pay, benefits, calculate, withholding, nonduplication</cp:keywords>
  <dc:description>This lesson is intended to teach employees about the concept of nonduplication of benefits.  </dc:description>
  <cp:lastModifiedBy>Sochar, Lisa</cp:lastModifiedBy>
  <cp:lastPrinted>2014-12-05T19:42:23Z</cp:lastPrinted>
  <dcterms:created xsi:type="dcterms:W3CDTF">2011-10-14T12:57:11Z</dcterms:created>
  <dcterms:modified xsi:type="dcterms:W3CDTF">2015-02-09T14:46:15Z</dcterms:modified>
  <cp:category>NTC Curriculum</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0x010100404246B4E1878B40B401014D6FD511C4</vt:lpwstr>
  </property>
  <property fmtid="{D5CDD505-2E9C-101B-9397-08002B2CF9AE}" pid="3" name="Language">
    <vt:lpwstr>en</vt:lpwstr>
  </property>
  <property fmtid="{D5CDD505-2E9C-101B-9397-08002B2CF9AE}" pid="4" name="Type ">
    <vt:lpwstr>Teaching Material</vt:lpwstr>
  </property>
</Properties>
</file>